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2" activeTab="0"/>
  </bookViews>
  <sheets>
    <sheet name="Solution" sheetId="1" r:id="rId1"/>
    <sheet name="Base" sheetId="2" r:id="rId2"/>
    <sheet name="Critical depensation model" sheetId="3" r:id="rId3"/>
    <sheet name="Random" sheetId="4" r:id="rId4"/>
    <sheet name="PP Model" sheetId="5" r:id="rId5"/>
  </sheets>
  <definedNames/>
  <calcPr fullCalcOnLoad="1"/>
</workbook>
</file>

<file path=xl/sharedStrings.xml><?xml version="1.0" encoding="utf-8"?>
<sst xmlns="http://schemas.openxmlformats.org/spreadsheetml/2006/main" count="141" uniqueCount="103">
  <si>
    <t>We will assume:</t>
  </si>
  <si>
    <t>g =</t>
  </si>
  <si>
    <t>SMAX =</t>
  </si>
  <si>
    <t>S</t>
  </si>
  <si>
    <t>G(S)</t>
  </si>
  <si>
    <t>The logistic growth function with critical depensation</t>
  </si>
  <si>
    <t>SMIN =</t>
  </si>
  <si>
    <t xml:space="preserve">formula corresponding to the equation above to calculate the value for G(S) </t>
  </si>
  <si>
    <t>for various levels of S in the interval 0 to 1:</t>
  </si>
  <si>
    <t>OPEN ACCESS MODEL</t>
  </si>
  <si>
    <t>Variable and Parameter Definitions</t>
  </si>
  <si>
    <t>H = harvest yield (tonnes)</t>
  </si>
  <si>
    <t>e = efficiency parameter (tonnes per vessel per unit of stock)</t>
  </si>
  <si>
    <t>E = fishing effort (numbers of vessels)</t>
  </si>
  <si>
    <t>S = fish stock biomass (tonnes)</t>
  </si>
  <si>
    <t>J = vessel profitability (£ per vessel)</t>
  </si>
  <si>
    <t>P = gross price of fish (£ per tonne)</t>
  </si>
  <si>
    <t>p = net price of fish (£ per tonne) [p=P-c, where c is marginal cost per unit of fish caught]</t>
  </si>
  <si>
    <t>w = cost per unit of effort (£ per vessel or per unit effort)</t>
  </si>
  <si>
    <t>d = response parameter (vessels per unit of normalised profit)</t>
  </si>
  <si>
    <t>g = intrinsic growth rate of the stock (proportionate measure)</t>
  </si>
  <si>
    <t>SMAX = environmental carrying capacity (tonnes)</t>
  </si>
  <si>
    <t>YIELD FUNCTION</t>
  </si>
  <si>
    <t>(Eq. 1)</t>
  </si>
  <si>
    <t>(Eq. 2)</t>
  </si>
  <si>
    <t>CAPITAL DYNAMICS EQUATION</t>
  </si>
  <si>
    <t>(Eq. 3)</t>
  </si>
  <si>
    <t>STOCK DYNAMICS EQUATION</t>
  </si>
  <si>
    <t>S(t+1) = S(t) +gS(t)[1 - S(t)/SMAX] - H(t)</t>
  </si>
  <si>
    <t>(Eq. 4)</t>
  </si>
  <si>
    <t>In the examples below, the "baseline" parameters have these values:</t>
  </si>
  <si>
    <t>d =</t>
  </si>
  <si>
    <t>e =</t>
  </si>
  <si>
    <t>P =</t>
  </si>
  <si>
    <t>w =</t>
  </si>
  <si>
    <t>S* =</t>
  </si>
  <si>
    <t>E* =</t>
  </si>
  <si>
    <t>H* =</t>
  </si>
  <si>
    <t xml:space="preserve">FISHERIES: OPEN ACCESS MODEL </t>
  </si>
  <si>
    <t>In alternative simulations, we can investigate the values on the right.</t>
  </si>
  <si>
    <t>Steady-state solution:</t>
  </si>
  <si>
    <t>Time</t>
  </si>
  <si>
    <t>Effort</t>
  </si>
  <si>
    <t>Stock</t>
  </si>
  <si>
    <t>Yield</t>
  </si>
  <si>
    <t>Prof/E</t>
  </si>
  <si>
    <t>Profit</t>
  </si>
  <si>
    <t>With random variation in the intrinsic growth rate</t>
  </si>
  <si>
    <t>[  g ~ N(0.15,  0.9)  ]</t>
  </si>
  <si>
    <t xml:space="preserve">What conclusion would  emerge if SMIN = 0.2 (as in our </t>
  </si>
  <si>
    <t>critical depensation model)?</t>
  </si>
  <si>
    <t xml:space="preserve">AN EXERCISE FOR YOU: BUILD A NEW SHEET WITH RANDOM GROWTH </t>
  </si>
  <si>
    <t>IN A CRITICAL DEPENSATION MODEL</t>
  </si>
  <si>
    <t>g(t)</t>
  </si>
  <si>
    <t>J=[PH- wE]/E</t>
  </si>
  <si>
    <t xml:space="preserve"> MODEL SOLUTION</t>
  </si>
  <si>
    <t>Note: THIS MODEL HAS A PARAMETRIC (EXOGENOUSLY FIXED) MARKET PRICE OF FISH</t>
  </si>
  <si>
    <t>Note also that 1 unit of effort is here equal to 1 vessel</t>
  </si>
  <si>
    <t>(effort is being measured by number of standard vessels in operation)</t>
  </si>
  <si>
    <t>and</t>
  </si>
  <si>
    <t>The baseline case uses the parameter values shown in the "BASE" column.</t>
  </si>
  <si>
    <t>PRIVATE PROPERTY MODEL</t>
  </si>
  <si>
    <t>Using marginal profit adjustment function</t>
  </si>
  <si>
    <t>B = marginal profit per boat (=MR(E)-MC(E))</t>
  </si>
  <si>
    <t>H=eES</t>
  </si>
  <si>
    <t>PROFIT/VESSEL FUNCTION</t>
  </si>
  <si>
    <t>E(t+1) = E(t) + dB(t)*E(t)</t>
  </si>
  <si>
    <t>Marginal profit: =</t>
  </si>
  <si>
    <t>[ePSMAX -(2Pe^2ESMAX)/g-w]E</t>
  </si>
  <si>
    <t>Parameter values:</t>
  </si>
  <si>
    <r>
      <t>PROFIT MAXIMISATION</t>
    </r>
    <r>
      <rPr>
        <sz val="10"/>
        <rFont val="Arial"/>
        <family val="0"/>
      </rPr>
      <t>:</t>
    </r>
  </si>
  <si>
    <t>CALCULATIONS:</t>
  </si>
  <si>
    <t>E(Open)=</t>
  </si>
  <si>
    <t>E(PP) =</t>
  </si>
  <si>
    <t>S(Open) =</t>
  </si>
  <si>
    <t>S(pp) =</t>
  </si>
  <si>
    <t>H(Open)</t>
  </si>
  <si>
    <t>H(PP)</t>
  </si>
  <si>
    <t>In this version of the model, we model dynamics of a competitive private property model</t>
  </si>
  <si>
    <t>Fl profit</t>
  </si>
  <si>
    <t>Adj term</t>
  </si>
  <si>
    <t>Sustain1.xls: PP Model</t>
  </si>
  <si>
    <t>using effort that adjusts as a constant proportion of the marginal profit of effort.</t>
  </si>
  <si>
    <t>GO TO      PP Model</t>
  </si>
  <si>
    <t>Terminology conforms, as far as possible, to that used in Perman et al, Chapter 17</t>
  </si>
  <si>
    <t>STEADY STATE EQUILIBRIUM EXPRESSIONS</t>
  </si>
  <si>
    <t>n/a</t>
  </si>
  <si>
    <t>i  =</t>
  </si>
  <si>
    <r>
      <t>S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</si>
  <si>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t>Note: Non-negativity constraints on stock and effort used in formulae</t>
  </si>
  <si>
    <t>Parameter values used:</t>
  </si>
  <si>
    <t>Harvest</t>
  </si>
  <si>
    <t>Notice how the Excel formulae for S and E in the spreadsheet below are from the two discrete</t>
  </si>
  <si>
    <r>
      <t>E</t>
    </r>
    <r>
      <rPr>
        <vertAlign val="subscript"/>
        <sz val="16"/>
        <rFont val="Times New Roman"/>
        <family val="1"/>
      </rPr>
      <t>t+1</t>
    </r>
    <r>
      <rPr>
        <sz val="16"/>
        <rFont val="Times New Roman"/>
        <family val="1"/>
      </rPr>
      <t>-E</t>
    </r>
    <r>
      <rPr>
        <vertAlign val="subscript"/>
        <sz val="16"/>
        <rFont val="Times New Roman"/>
        <family val="1"/>
      </rPr>
      <t>t</t>
    </r>
    <r>
      <rPr>
        <sz val="16"/>
        <rFont val="Times New Roman"/>
        <family val="1"/>
      </rPr>
      <t xml:space="preserve"> =d(PeE</t>
    </r>
    <r>
      <rPr>
        <vertAlign val="subscript"/>
        <sz val="16"/>
        <rFont val="Times New Roman"/>
        <family val="1"/>
      </rPr>
      <t>t</t>
    </r>
    <r>
      <rPr>
        <sz val="16"/>
        <rFont val="Times New Roman"/>
        <family val="1"/>
      </rPr>
      <t>S</t>
    </r>
    <r>
      <rPr>
        <vertAlign val="subscript"/>
        <sz val="16"/>
        <rFont val="Times New Roman"/>
        <family val="1"/>
      </rPr>
      <t>t</t>
    </r>
    <r>
      <rPr>
        <sz val="16"/>
        <rFont val="Times New Roman"/>
        <family val="1"/>
      </rPr>
      <t xml:space="preserve"> -wE</t>
    </r>
    <r>
      <rPr>
        <vertAlign val="subscript"/>
        <sz val="16"/>
        <rFont val="Times New Roman"/>
        <family val="1"/>
      </rPr>
      <t>t</t>
    </r>
    <r>
      <rPr>
        <sz val="16"/>
        <rFont val="Times New Roman"/>
        <family val="1"/>
      </rPr>
      <t>)</t>
    </r>
  </si>
  <si>
    <t>Expressions for the steady state solutions are given below</t>
  </si>
  <si>
    <t>(for the open access model and the private property fishery).</t>
  </si>
  <si>
    <t>OPEN ACCESS FISHERY: STEADY-STATE SOLUTION</t>
  </si>
  <si>
    <t>File: Fishery dynamics: Sheet = Random</t>
  </si>
  <si>
    <t>We can generate a graph of the growth function by using an EXCEL</t>
  </si>
  <si>
    <t>Fishery dynamics.xls:  Sheet = Solution</t>
  </si>
  <si>
    <t>File: Fishery dynamics.xls    Sheet = Base</t>
  </si>
  <si>
    <t>time adjustment equations for S and E given by equations 17.8 and 17.13 in the textbook:</t>
  </si>
  <si>
    <t>Fishery dynamics.xls: Critical depensation model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</si>
</sst>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000"/>
    <numFmt numFmtId="167" formatCode="0.00000"/>
    <numFmt numFmtId="168" formatCode="0.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1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model: Stock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98"/>
          <c:w val="0.942"/>
          <c:h val="0.75125"/>
        </c:manualLayout>
      </c:layout>
      <c:lineChart>
        <c:grouping val="standard"/>
        <c:varyColors val="0"/>
        <c:ser>
          <c:idx val="1"/>
          <c:order val="0"/>
          <c:tx>
            <c:strRef>
              <c:f>Base!$C$42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Base!$C$43:$C$193</c:f>
              <c:numCache/>
            </c:numRef>
          </c:val>
          <c:smooth val="0"/>
        </c:ser>
        <c:marker val="1"/>
        <c:axId val="66994724"/>
        <c:axId val="66081605"/>
      </c:line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605"/>
        <c:crosses val="autoZero"/>
        <c:auto val="0"/>
        <c:lblOffset val="100"/>
        <c:tickLblSkip val="12"/>
        <c:noMultiLvlLbl val="0"/>
      </c:catAx>
      <c:valAx>
        <c:axId val="66081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4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model: effort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93"/>
          <c:w val="0.942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Base!$B$42</c:f>
              <c:strCache>
                <c:ptCount val="1"/>
                <c:pt idx="0">
                  <c:v>Effort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Base!$B$43:$B$198</c:f>
              <c:numCache/>
            </c:numRef>
          </c:val>
          <c:smooth val="0"/>
        </c:ser>
        <c:marker val="1"/>
        <c:axId val="57863534"/>
        <c:axId val="51009759"/>
      </c:line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9759"/>
        <c:crosses val="autoZero"/>
        <c:auto val="0"/>
        <c:lblOffset val="100"/>
        <c:tickLblSkip val="13"/>
        <c:noMultiLvlLbl val="0"/>
      </c:catAx>
      <c:valAx>
        <c:axId val="51009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3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10575"/>
          <c:w val="0.894"/>
          <c:h val="0.7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'Critical depensation model'!$B$17</c:f>
              <c:strCache>
                <c:ptCount val="1"/>
                <c:pt idx="0">
                  <c:v>G(S)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'Critical depensation model'!$A$18:$A$118</c:f>
              <c:numCache/>
            </c:numRef>
          </c:xVal>
          <c:yVal>
            <c:numRef>
              <c:f>'Critical depensation model'!$B$18:$B$118</c:f>
              <c:numCache/>
            </c:numRef>
          </c:yVal>
          <c:smooth val="1"/>
        </c:ser>
        <c:axId val="56434648"/>
        <c:axId val="38149785"/>
      </c:scatterChart>
      <c:valAx>
        <c:axId val="56434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49785"/>
        <c:crosses val="autoZero"/>
        <c:crossBetween val="midCat"/>
        <c:dispUnits/>
      </c:valAx>
      <c:valAx>
        <c:axId val="3814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G(S)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34648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"/>
          <c:y val="0.198"/>
          <c:w val="0.942"/>
          <c:h val="0.75125"/>
        </c:manualLayout>
      </c:layout>
      <c:lineChart>
        <c:grouping val="standard"/>
        <c:varyColors val="0"/>
        <c:ser>
          <c:idx val="1"/>
          <c:order val="0"/>
          <c:tx>
            <c:strRef>
              <c:f>Random!$C$39</c:f>
              <c:strCache>
                <c:ptCount val="1"/>
                <c:pt idx="0">
                  <c:v>Stock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Random!$C$40:$C$190</c:f>
              <c:numCache/>
            </c:numRef>
          </c:val>
          <c:smooth val="0"/>
        </c:ser>
        <c:marker val="1"/>
        <c:axId val="7803746"/>
        <c:axId val="3124851"/>
      </c:lineChart>
      <c:catAx>
        <c:axId val="7803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851"/>
        <c:crosses val="autoZero"/>
        <c:auto val="0"/>
        <c:lblOffset val="100"/>
        <c:tickLblSkip val="12"/>
        <c:noMultiLvlLbl val="0"/>
      </c:catAx>
      <c:valAx>
        <c:axId val="3124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3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875"/>
          <c:y val="0.21"/>
          <c:w val="0.9425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Random!$B$39</c:f>
              <c:strCache>
                <c:ptCount val="1"/>
                <c:pt idx="0">
                  <c:v>Effort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Random!$B$40:$B$195</c:f>
              <c:numCache/>
            </c:numRef>
          </c:val>
          <c:smooth val="0"/>
        </c:ser>
        <c:marker val="1"/>
        <c:axId val="28123660"/>
        <c:axId val="51786349"/>
      </c:lineChart>
      <c:catAx>
        <c:axId val="2812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86349"/>
        <c:crosses val="autoZero"/>
        <c:auto val="0"/>
        <c:lblOffset val="100"/>
        <c:tickLblSkip val="13"/>
        <c:noMultiLvlLbl val="0"/>
      </c:catAx>
      <c:valAx>
        <c:axId val="51786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23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645"/>
          <c:w val="0.84975"/>
          <c:h val="0.84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'PP Model'!$A$44:$A$109</c:f>
              <c:numCache/>
            </c:numRef>
          </c:cat>
          <c:val>
            <c:numRef>
              <c:f>'PP Model'!$B$44:$B$109</c:f>
              <c:numCache/>
            </c:numRef>
          </c:val>
          <c:smooth val="0"/>
        </c:ser>
        <c:marker val="1"/>
        <c:axId val="63423958"/>
        <c:axId val="33944711"/>
      </c:lineChart>
      <c:catAx>
        <c:axId val="63423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3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auto val="0"/>
        <c:lblOffset val="100"/>
        <c:tickLblSkip val="8"/>
        <c:noMultiLvlLbl val="0"/>
      </c:catAx>
      <c:valAx>
        <c:axId val="33944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23958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645"/>
          <c:w val="0.859"/>
          <c:h val="0.7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'PP Model'!$C$44:$C$109</c:f>
              <c:numCache/>
            </c:numRef>
          </c:val>
          <c:smooth val="0"/>
        </c:ser>
        <c:marker val="1"/>
        <c:axId val="37066944"/>
        <c:axId val="65167041"/>
      </c:lineChart>
      <c:catAx>
        <c:axId val="3706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67041"/>
        <c:crosses val="autoZero"/>
        <c:auto val="0"/>
        <c:lblOffset val="100"/>
        <c:tickLblSkip val="8"/>
        <c:noMultiLvlLbl val="0"/>
      </c:catAx>
      <c:valAx>
        <c:axId val="6516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66944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30</xdr:row>
      <xdr:rowOff>47625</xdr:rowOff>
    </xdr:from>
    <xdr:to>
      <xdr:col>7</xdr:col>
      <xdr:colOff>552450</xdr:colOff>
      <xdr:row>31</xdr:row>
      <xdr:rowOff>19050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181600"/>
          <a:ext cx="4219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8</xdr:row>
      <xdr:rowOff>152400</xdr:rowOff>
    </xdr:from>
    <xdr:to>
      <xdr:col>8</xdr:col>
      <xdr:colOff>476250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981200" y="1733550"/>
        <a:ext cx="33718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22</xdr:row>
      <xdr:rowOff>9525</xdr:rowOff>
    </xdr:from>
    <xdr:to>
      <xdr:col>8</xdr:col>
      <xdr:colOff>495300</xdr:colOff>
      <xdr:row>34</xdr:row>
      <xdr:rowOff>76200</xdr:rowOff>
    </xdr:to>
    <xdr:graphicFrame>
      <xdr:nvGraphicFramePr>
        <xdr:cNvPr id="2" name="Chart 2"/>
        <xdr:cNvGraphicFramePr/>
      </xdr:nvGraphicFramePr>
      <xdr:xfrm>
        <a:off x="1971675" y="3857625"/>
        <a:ext cx="34004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38</xdr:row>
      <xdr:rowOff>47625</xdr:rowOff>
    </xdr:from>
    <xdr:to>
      <xdr:col>4</xdr:col>
      <xdr:colOff>552450</xdr:colOff>
      <xdr:row>39</xdr:row>
      <xdr:rowOff>85725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6486525"/>
          <a:ext cx="2609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95250</xdr:rowOff>
    </xdr:from>
    <xdr:to>
      <xdr:col>8</xdr:col>
      <xdr:colOff>333375</xdr:colOff>
      <xdr:row>31</xdr:row>
      <xdr:rowOff>57150</xdr:rowOff>
    </xdr:to>
    <xdr:graphicFrame>
      <xdr:nvGraphicFramePr>
        <xdr:cNvPr id="1" name="Chart 6"/>
        <xdr:cNvGraphicFramePr/>
      </xdr:nvGraphicFramePr>
      <xdr:xfrm>
        <a:off x="1743075" y="2705100"/>
        <a:ext cx="37719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7</xdr:row>
      <xdr:rowOff>142875</xdr:rowOff>
    </xdr:from>
    <xdr:to>
      <xdr:col>8</xdr:col>
      <xdr:colOff>514350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019300" y="1504950"/>
        <a:ext cx="33718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20</xdr:row>
      <xdr:rowOff>104775</xdr:rowOff>
    </xdr:from>
    <xdr:to>
      <xdr:col>8</xdr:col>
      <xdr:colOff>542925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2019300" y="3571875"/>
        <a:ext cx="34004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28</xdr:row>
      <xdr:rowOff>95250</xdr:rowOff>
    </xdr:from>
    <xdr:to>
      <xdr:col>7</xdr:col>
      <xdr:colOff>914400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2647950" y="4800600"/>
        <a:ext cx="268605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28</xdr:row>
      <xdr:rowOff>28575</xdr:rowOff>
    </xdr:from>
    <xdr:to>
      <xdr:col>4</xdr:col>
      <xdr:colOff>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200025" y="4733925"/>
        <a:ext cx="22383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7" sqref="C7"/>
    </sheetView>
  </sheetViews>
  <sheetFormatPr defaultColWidth="9.140625" defaultRowHeight="12.75"/>
  <sheetData>
    <row r="1" ht="12.75">
      <c r="A1" t="s">
        <v>99</v>
      </c>
    </row>
    <row r="3" spans="3:6" ht="18">
      <c r="C3" s="1" t="s">
        <v>9</v>
      </c>
      <c r="D3" s="1"/>
      <c r="E3" s="1"/>
      <c r="F3" s="1"/>
    </row>
    <row r="4" spans="3:6" ht="18">
      <c r="C4" s="1" t="s">
        <v>10</v>
      </c>
      <c r="D4" s="1"/>
      <c r="E4" s="1"/>
      <c r="F4" s="1"/>
    </row>
    <row r="5" spans="3:7" ht="15.75">
      <c r="C5" s="3" t="s">
        <v>59</v>
      </c>
      <c r="D5" s="3" t="s">
        <v>55</v>
      </c>
      <c r="E5" s="3"/>
      <c r="F5" s="3"/>
      <c r="G5" s="3"/>
    </row>
    <row r="6" spans="3:7" ht="15.75">
      <c r="C6" s="3"/>
      <c r="D6" s="3"/>
      <c r="E6" s="3"/>
      <c r="F6" s="3"/>
      <c r="G6" s="3"/>
    </row>
    <row r="7" ht="12.75">
      <c r="A7" t="s">
        <v>56</v>
      </c>
    </row>
    <row r="9" spans="2:7" ht="18">
      <c r="B9" s="3"/>
      <c r="C9" s="5" t="s">
        <v>10</v>
      </c>
      <c r="D9" s="5"/>
      <c r="E9" s="5"/>
      <c r="F9" s="5"/>
      <c r="G9" s="5"/>
    </row>
    <row r="10" spans="1:9" ht="12.75">
      <c r="A10" s="2" t="s">
        <v>84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11" t="s">
        <v>57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 t="s">
        <v>58</v>
      </c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  <row r="18" ht="12.75">
      <c r="A18" t="s">
        <v>15</v>
      </c>
    </row>
    <row r="19" ht="12.75">
      <c r="A19" t="s">
        <v>16</v>
      </c>
    </row>
    <row r="20" ht="12.75">
      <c r="A20" t="s">
        <v>17</v>
      </c>
    </row>
    <row r="21" ht="12.75">
      <c r="A21" t="s">
        <v>18</v>
      </c>
    </row>
    <row r="22" ht="12.75">
      <c r="A22" t="s">
        <v>19</v>
      </c>
    </row>
    <row r="23" ht="12.75">
      <c r="A23" t="s">
        <v>20</v>
      </c>
    </row>
    <row r="24" ht="12.75">
      <c r="A24" t="s">
        <v>21</v>
      </c>
    </row>
    <row r="26" ht="12.75">
      <c r="A26" t="s">
        <v>94</v>
      </c>
    </row>
    <row r="27" ht="12.75">
      <c r="A27" t="s">
        <v>95</v>
      </c>
    </row>
    <row r="30" spans="1:9" ht="12.75">
      <c r="A30" s="2" t="s">
        <v>85</v>
      </c>
      <c r="B30" s="2"/>
      <c r="C30" s="2"/>
      <c r="D30" s="2"/>
      <c r="E30" s="2"/>
      <c r="F30" s="2"/>
      <c r="G30" s="2"/>
      <c r="H30" s="2"/>
      <c r="I30" s="2"/>
    </row>
    <row r="31" spans="1:9" ht="118.5" customHeight="1">
      <c r="A31" s="30"/>
      <c r="B31" s="31"/>
      <c r="C31" s="31"/>
      <c r="D31" s="31"/>
      <c r="E31" s="31"/>
      <c r="F31" s="31"/>
      <c r="G31" s="31"/>
      <c r="H31" s="31"/>
      <c r="I31" s="32"/>
    </row>
    <row r="32" spans="5:6" ht="15.75">
      <c r="E32" s="3"/>
      <c r="F32" s="3"/>
    </row>
    <row r="33" spans="1:3" ht="12.75">
      <c r="A33" s="2" t="s">
        <v>96</v>
      </c>
      <c r="B33" s="2"/>
      <c r="C33" s="2"/>
    </row>
    <row r="34" spans="1:2" ht="12.75">
      <c r="A34" t="s">
        <v>35</v>
      </c>
      <c r="B34">
        <f>B45/(B44*B43)</f>
        <v>0.5000000000000001</v>
      </c>
    </row>
    <row r="35" spans="1:2" ht="12.75">
      <c r="A35" t="s">
        <v>36</v>
      </c>
      <c r="B35">
        <f>(B42/B43)*(1-(B45/(B44*B43*B47)))</f>
        <v>8.333333333333332</v>
      </c>
    </row>
    <row r="36" spans="1:2" ht="12.75">
      <c r="A36" t="s">
        <v>37</v>
      </c>
      <c r="B36">
        <f>((B42*B45)/(B43*B44))*(1-(B45/(B44*B43*B47)))</f>
        <v>0.0375</v>
      </c>
    </row>
    <row r="39" spans="1:7" ht="12.75">
      <c r="A39" s="2" t="s">
        <v>30</v>
      </c>
      <c r="B39" s="2"/>
      <c r="C39" s="2"/>
      <c r="D39" s="2"/>
      <c r="E39" s="2"/>
      <c r="F39" s="2"/>
      <c r="G39" s="2"/>
    </row>
    <row r="41" spans="1:2" ht="12.75">
      <c r="A41" t="s">
        <v>31</v>
      </c>
      <c r="B41">
        <v>0.4</v>
      </c>
    </row>
    <row r="42" spans="1:2" ht="12.75">
      <c r="A42" t="s">
        <v>1</v>
      </c>
      <c r="B42">
        <v>0.15</v>
      </c>
    </row>
    <row r="43" spans="1:2" ht="12.75">
      <c r="A43" t="s">
        <v>32</v>
      </c>
      <c r="B43" s="7">
        <v>0.009</v>
      </c>
    </row>
    <row r="44" spans="1:2" ht="12.75">
      <c r="A44" t="s">
        <v>33</v>
      </c>
      <c r="B44">
        <v>200</v>
      </c>
    </row>
    <row r="45" spans="1:2" ht="12.75">
      <c r="A45" t="s">
        <v>34</v>
      </c>
      <c r="B45">
        <v>0.9</v>
      </c>
    </row>
    <row r="46" spans="1:2" ht="12.75">
      <c r="A46" t="s">
        <v>87</v>
      </c>
      <c r="B46" t="s">
        <v>86</v>
      </c>
    </row>
    <row r="47" spans="1:2" ht="15.75">
      <c r="A47" t="s">
        <v>88</v>
      </c>
      <c r="B47">
        <v>1</v>
      </c>
    </row>
  </sheetData>
  <sheetProtection/>
  <mergeCells count="1">
    <mergeCell ref="A31:I31"/>
  </mergeCells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zoomScalePageLayoutView="0" workbookViewId="0" topLeftCell="A1">
      <selection activeCell="L34" sqref="L34"/>
    </sheetView>
  </sheetViews>
  <sheetFormatPr defaultColWidth="9.140625" defaultRowHeight="12.75"/>
  <sheetData>
    <row r="1" ht="12.75">
      <c r="A1" t="s">
        <v>100</v>
      </c>
    </row>
    <row r="3" spans="2:6" ht="20.25">
      <c r="B3" s="4" t="s">
        <v>38</v>
      </c>
      <c r="C3" s="4"/>
      <c r="E3" s="4"/>
      <c r="F3" s="4"/>
    </row>
    <row r="4" spans="2:6" ht="20.25">
      <c r="B4" s="4"/>
      <c r="C4" s="4"/>
      <c r="E4" s="4"/>
      <c r="F4" s="4"/>
    </row>
    <row r="5" spans="1:6" ht="20.25">
      <c r="A5" s="3" t="s">
        <v>89</v>
      </c>
      <c r="B5" s="4"/>
      <c r="C5" s="4"/>
      <c r="E5" s="4"/>
      <c r="F5" s="4"/>
    </row>
    <row r="7" spans="1:6" ht="12.75">
      <c r="A7" s="2" t="s">
        <v>60</v>
      </c>
      <c r="B7" s="2"/>
      <c r="C7" s="2"/>
      <c r="D7" s="2"/>
      <c r="E7" s="2"/>
      <c r="F7" s="2"/>
    </row>
    <row r="8" spans="1:6" ht="12.75">
      <c r="A8" s="2" t="s">
        <v>39</v>
      </c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2.75">
      <c r="A10" s="21" t="s">
        <v>90</v>
      </c>
      <c r="B10" s="21"/>
      <c r="C10" s="21"/>
      <c r="D10" s="2"/>
      <c r="E10" s="2"/>
      <c r="F10" s="2"/>
    </row>
    <row r="11" spans="1:3" ht="12.75">
      <c r="A11" s="22" t="s">
        <v>31</v>
      </c>
      <c r="B11" s="22">
        <v>0.4</v>
      </c>
      <c r="C11" s="22"/>
    </row>
    <row r="12" spans="1:3" ht="12.75">
      <c r="A12" s="22" t="s">
        <v>1</v>
      </c>
      <c r="B12" s="22">
        <v>0.15</v>
      </c>
      <c r="C12" s="22"/>
    </row>
    <row r="13" spans="1:3" ht="12.75">
      <c r="A13" s="22" t="s">
        <v>32</v>
      </c>
      <c r="B13" s="23">
        <v>0.009</v>
      </c>
      <c r="C13" s="22"/>
    </row>
    <row r="14" spans="1:3" ht="12.75">
      <c r="A14" s="22" t="s">
        <v>33</v>
      </c>
      <c r="B14" s="22">
        <v>200</v>
      </c>
      <c r="C14" s="22"/>
    </row>
    <row r="15" spans="1:3" ht="12.75">
      <c r="A15" s="22" t="s">
        <v>34</v>
      </c>
      <c r="B15" s="22">
        <v>0.9</v>
      </c>
      <c r="C15" s="22"/>
    </row>
    <row r="16" spans="1:3" ht="12.75">
      <c r="A16" s="22" t="s">
        <v>2</v>
      </c>
      <c r="B16" s="22">
        <v>1</v>
      </c>
      <c r="C16" s="22"/>
    </row>
    <row r="18" spans="1:3" ht="12.75">
      <c r="A18" s="24" t="s">
        <v>40</v>
      </c>
      <c r="B18" s="24"/>
      <c r="C18" s="22"/>
    </row>
    <row r="19" spans="1:3" ht="12.75">
      <c r="A19" s="22" t="s">
        <v>35</v>
      </c>
      <c r="B19" s="22">
        <f>B15/(B14*B13)</f>
        <v>0.5000000000000001</v>
      </c>
      <c r="C19" s="22"/>
    </row>
    <row r="20" spans="1:3" ht="12.75">
      <c r="A20" s="22" t="s">
        <v>36</v>
      </c>
      <c r="B20" s="22">
        <f>(B12/B13)*(1-(B15/(B14*B13*B16)))</f>
        <v>8.333333333333332</v>
      </c>
      <c r="C20" s="22"/>
    </row>
    <row r="21" spans="1:3" ht="12.75">
      <c r="A21" s="22" t="s">
        <v>37</v>
      </c>
      <c r="B21" s="22">
        <f>((B12*B15)/(B13*B14))*(1-(B15/(B14*B13*B16)))</f>
        <v>0.0375</v>
      </c>
      <c r="C21" s="22"/>
    </row>
    <row r="36" ht="12.75">
      <c r="A36" t="s">
        <v>92</v>
      </c>
    </row>
    <row r="37" ht="12.75">
      <c r="A37" s="11" t="s">
        <v>101</v>
      </c>
    </row>
    <row r="38" spans="1:10" ht="12.75">
      <c r="A38" s="22"/>
      <c r="B38" s="22"/>
      <c r="C38" s="22"/>
      <c r="D38" s="22"/>
      <c r="E38" s="22"/>
      <c r="G38" s="22"/>
      <c r="H38" s="22"/>
      <c r="I38" s="22"/>
      <c r="J38" s="22"/>
    </row>
    <row r="39" spans="1:10" ht="43.5" customHeight="1">
      <c r="A39" s="22"/>
      <c r="B39" s="22"/>
      <c r="C39" s="22"/>
      <c r="D39" s="22"/>
      <c r="E39" s="22"/>
      <c r="G39" s="28" t="s">
        <v>93</v>
      </c>
      <c r="H39" s="29"/>
      <c r="I39" s="29"/>
      <c r="J39" s="22"/>
    </row>
    <row r="40" spans="1:10" ht="12.75">
      <c r="A40" s="22"/>
      <c r="B40" s="22"/>
      <c r="C40" s="22"/>
      <c r="D40" s="22"/>
      <c r="E40" s="22"/>
      <c r="G40" s="22"/>
      <c r="H40" s="22"/>
      <c r="I40" s="22"/>
      <c r="J40" s="22"/>
    </row>
    <row r="42" spans="1:7" ht="12.75">
      <c r="A42" s="25" t="s">
        <v>41</v>
      </c>
      <c r="B42" s="26" t="s">
        <v>42</v>
      </c>
      <c r="C42" s="26" t="s">
        <v>43</v>
      </c>
      <c r="D42" s="26" t="s">
        <v>91</v>
      </c>
      <c r="E42" s="26" t="s">
        <v>45</v>
      </c>
      <c r="F42" s="26" t="s">
        <v>46</v>
      </c>
      <c r="G42" s="27"/>
    </row>
    <row r="43" spans="1:6" ht="12.75">
      <c r="A43">
        <v>0</v>
      </c>
      <c r="B43" s="7">
        <v>1</v>
      </c>
      <c r="C43" s="7">
        <v>1</v>
      </c>
      <c r="D43" s="7">
        <f aca="true" t="shared" si="0" ref="D43:D106">$B$13*B43*C43</f>
        <v>0.009</v>
      </c>
      <c r="E43" s="7">
        <f aca="true" t="shared" si="1" ref="E43:E106">($B$14*D43-$B$15*B43)/B43</f>
        <v>0.8999999999999998</v>
      </c>
      <c r="F43" s="7">
        <f aca="true" t="shared" si="2" ref="F43:F106">E43*B43</f>
        <v>0.8999999999999998</v>
      </c>
    </row>
    <row r="44" spans="1:6" ht="12.75">
      <c r="A44">
        <f aca="true" t="shared" si="3" ref="A44:A107">A43+1</f>
        <v>1</v>
      </c>
      <c r="B44" s="7">
        <f>IF(C43&gt;0,(B43+$B$11*F43),0)</f>
        <v>1.3599999999999999</v>
      </c>
      <c r="C44" s="7">
        <f>MAX(C43+(($B$12)*C43)*(1-(C43/$B$16))-D43,0)</f>
        <v>0.991</v>
      </c>
      <c r="D44" s="7">
        <f t="shared" si="0"/>
        <v>0.012129839999999998</v>
      </c>
      <c r="E44" s="7">
        <f t="shared" si="1"/>
        <v>0.8837999999999998</v>
      </c>
      <c r="F44" s="7">
        <f t="shared" si="2"/>
        <v>1.2019679999999997</v>
      </c>
    </row>
    <row r="45" spans="1:6" ht="12.75">
      <c r="A45">
        <f t="shared" si="3"/>
        <v>2</v>
      </c>
      <c r="B45" s="7">
        <f aca="true" t="shared" si="4" ref="B45:B108">IF(C44&gt;0,(B44+$B$11*F44),0)</f>
        <v>1.8407871999999998</v>
      </c>
      <c r="C45" s="7">
        <f aca="true" t="shared" si="5" ref="C45:C108">MAX(C44+(($B$12)*C44)*(1-(C44/$B$16))-D44,0)</f>
        <v>0.98020801</v>
      </c>
      <c r="D45" s="7">
        <f t="shared" si="0"/>
        <v>0.016239189223309244</v>
      </c>
      <c r="E45" s="7">
        <f t="shared" si="1"/>
        <v>0.8643744179999996</v>
      </c>
      <c r="F45" s="7">
        <f t="shared" si="2"/>
        <v>1.5911293646618487</v>
      </c>
    </row>
    <row r="46" spans="1:6" ht="12.75">
      <c r="A46">
        <f t="shared" si="3"/>
        <v>3</v>
      </c>
      <c r="B46" s="7">
        <f t="shared" si="4"/>
        <v>2.4772389458647393</v>
      </c>
      <c r="C46" s="7">
        <f t="shared" si="5"/>
        <v>0.9668788608464668</v>
      </c>
      <c r="D46" s="7">
        <f t="shared" si="0"/>
        <v>0.02155670973019981</v>
      </c>
      <c r="E46" s="7">
        <f t="shared" si="1"/>
        <v>0.8403819495236403</v>
      </c>
      <c r="F46" s="7">
        <f t="shared" si="2"/>
        <v>2.081826894761697</v>
      </c>
    </row>
    <row r="47" spans="1:6" ht="12.75">
      <c r="A47">
        <f t="shared" si="3"/>
        <v>4</v>
      </c>
      <c r="B47" s="7">
        <f t="shared" si="4"/>
        <v>3.309969703769418</v>
      </c>
      <c r="C47" s="7">
        <f t="shared" si="5"/>
        <v>0.9501257705104728</v>
      </c>
      <c r="D47" s="7">
        <f t="shared" si="0"/>
        <v>0.028303987636442155</v>
      </c>
      <c r="E47" s="7">
        <f t="shared" si="1"/>
        <v>0.810226386918851</v>
      </c>
      <c r="F47" s="7">
        <f t="shared" si="2"/>
        <v>2.681824793895955</v>
      </c>
    </row>
    <row r="48" spans="1:6" ht="12.75">
      <c r="A48">
        <f t="shared" si="3"/>
        <v>5</v>
      </c>
      <c r="B48" s="7">
        <f t="shared" si="4"/>
        <v>4.3826996213278</v>
      </c>
      <c r="C48" s="7">
        <f t="shared" si="5"/>
        <v>0.9289298014823836</v>
      </c>
      <c r="D48" s="7">
        <f t="shared" si="0"/>
        <v>0.03664098260277256</v>
      </c>
      <c r="E48" s="7">
        <f t="shared" si="1"/>
        <v>0.7720736426682903</v>
      </c>
      <c r="F48" s="7">
        <f t="shared" si="2"/>
        <v>3.3837668613594913</v>
      </c>
    </row>
    <row r="49" spans="1:6" ht="12.75">
      <c r="A49">
        <f t="shared" si="3"/>
        <v>6</v>
      </c>
      <c r="B49" s="7">
        <f t="shared" si="4"/>
        <v>5.736206365871597</v>
      </c>
      <c r="C49" s="7">
        <f t="shared" si="5"/>
        <v>0.9021917026896534</v>
      </c>
      <c r="D49" s="7">
        <f t="shared" si="0"/>
        <v>0.04657642009384433</v>
      </c>
      <c r="E49" s="7">
        <f t="shared" si="1"/>
        <v>0.7239450648413762</v>
      </c>
      <c r="F49" s="7">
        <f t="shared" si="2"/>
        <v>4.152698289484428</v>
      </c>
    </row>
    <row r="50" spans="1:6" ht="12.75">
      <c r="A50">
        <f t="shared" si="3"/>
        <v>7</v>
      </c>
      <c r="B50" s="7">
        <f t="shared" si="4"/>
        <v>7.397285681665369</v>
      </c>
      <c r="C50" s="7">
        <f t="shared" si="5"/>
        <v>0.8688515577389487</v>
      </c>
      <c r="D50" s="7">
        <f t="shared" si="0"/>
        <v>0.05784428868799479</v>
      </c>
      <c r="E50" s="7">
        <f t="shared" si="1"/>
        <v>0.6639328039301076</v>
      </c>
      <c r="F50" s="7">
        <f t="shared" si="2"/>
        <v>4.911300624100125</v>
      </c>
    </row>
    <row r="51" spans="1:6" ht="12.75">
      <c r="A51">
        <f t="shared" si="3"/>
        <v>8</v>
      </c>
      <c r="B51" s="7">
        <f t="shared" si="4"/>
        <v>9.361805931305419</v>
      </c>
      <c r="C51" s="7">
        <f t="shared" si="5"/>
        <v>0.8280995483039867</v>
      </c>
      <c r="D51" s="7">
        <f t="shared" si="0"/>
        <v>0.0697725653672124</v>
      </c>
      <c r="E51" s="7">
        <f t="shared" si="1"/>
        <v>0.5905791869471758</v>
      </c>
      <c r="F51" s="7">
        <f t="shared" si="2"/>
        <v>5.5288877352676025</v>
      </c>
    </row>
    <row r="52" spans="1:6" ht="12.75">
      <c r="A52">
        <f t="shared" si="3"/>
        <v>9</v>
      </c>
      <c r="B52" s="7">
        <f t="shared" si="4"/>
        <v>11.57336102541246</v>
      </c>
      <c r="C52" s="7">
        <f t="shared" si="5"/>
        <v>0.7796795858971822</v>
      </c>
      <c r="D52" s="7">
        <f t="shared" si="0"/>
        <v>0.08121161998558957</v>
      </c>
      <c r="E52" s="7">
        <f t="shared" si="1"/>
        <v>0.5034232546149279</v>
      </c>
      <c r="F52" s="7">
        <f t="shared" si="2"/>
        <v>5.826299074246699</v>
      </c>
    </row>
    <row r="53" spans="1:6" ht="12.75">
      <c r="A53">
        <f t="shared" si="3"/>
        <v>10</v>
      </c>
      <c r="B53" s="7">
        <f t="shared" si="4"/>
        <v>13.90388065511114</v>
      </c>
      <c r="C53" s="7">
        <f t="shared" si="5"/>
        <v>0.7242348652964498</v>
      </c>
      <c r="D53" s="7">
        <f t="shared" si="0"/>
        <v>0.09062707620017096</v>
      </c>
      <c r="E53" s="7">
        <f t="shared" si="1"/>
        <v>0.4036227575336096</v>
      </c>
      <c r="F53" s="7">
        <f t="shared" si="2"/>
        <v>5.611922650434169</v>
      </c>
    </row>
    <row r="54" spans="1:6" ht="12.75">
      <c r="A54">
        <f t="shared" si="3"/>
        <v>11</v>
      </c>
      <c r="B54" s="7">
        <f t="shared" si="4"/>
        <v>16.148649715284808</v>
      </c>
      <c r="C54" s="7">
        <f t="shared" si="5"/>
        <v>0.6635655978741013</v>
      </c>
      <c r="D54" s="7">
        <f t="shared" si="0"/>
        <v>0.09644119562864158</v>
      </c>
      <c r="E54" s="7">
        <f t="shared" si="1"/>
        <v>0.29441807617338195</v>
      </c>
      <c r="F54" s="7">
        <f t="shared" si="2"/>
        <v>4.7544543819719856</v>
      </c>
    </row>
    <row r="55" spans="1:6" ht="12.75">
      <c r="A55">
        <f t="shared" si="3"/>
        <v>12</v>
      </c>
      <c r="B55" s="7">
        <f t="shared" si="4"/>
        <v>18.0504314680736</v>
      </c>
      <c r="C55" s="7">
        <f t="shared" si="5"/>
        <v>0.6006113465242728</v>
      </c>
      <c r="D55" s="7">
        <f t="shared" si="0"/>
        <v>0.09757164554445413</v>
      </c>
      <c r="E55" s="7">
        <f t="shared" si="1"/>
        <v>0.18110042374369117</v>
      </c>
      <c r="F55" s="7">
        <f t="shared" si="2"/>
        <v>3.2689407876245866</v>
      </c>
    </row>
    <row r="56" spans="1:6" ht="12.75">
      <c r="A56">
        <f t="shared" si="3"/>
        <v>13</v>
      </c>
      <c r="B56" s="7">
        <f t="shared" si="4"/>
        <v>19.358007783123437</v>
      </c>
      <c r="C56" s="7">
        <f t="shared" si="5"/>
        <v>0.5390213045224046</v>
      </c>
      <c r="D56" s="7">
        <f t="shared" si="0"/>
        <v>0.0939094074739265</v>
      </c>
      <c r="E56" s="7">
        <f t="shared" si="1"/>
        <v>0.07023834814032821</v>
      </c>
      <c r="F56" s="7">
        <f t="shared" si="2"/>
        <v>1.359674489974207</v>
      </c>
    </row>
    <row r="57" spans="1:6" ht="12.75">
      <c r="A57">
        <f t="shared" si="3"/>
        <v>14</v>
      </c>
      <c r="B57" s="7">
        <f t="shared" si="4"/>
        <v>19.90187757911312</v>
      </c>
      <c r="C57" s="7">
        <f t="shared" si="5"/>
        <v>0.48238349771748357</v>
      </c>
      <c r="D57" s="7">
        <f t="shared" si="0"/>
        <v>0.08640303585981976</v>
      </c>
      <c r="E57" s="7">
        <f t="shared" si="1"/>
        <v>-0.03170970410852965</v>
      </c>
      <c r="F57" s="7">
        <f t="shared" si="2"/>
        <v>-0.6310826492378574</v>
      </c>
    </row>
    <row r="58" spans="1:6" ht="12.75">
      <c r="A58">
        <f t="shared" si="3"/>
        <v>15</v>
      </c>
      <c r="B58" s="7">
        <f t="shared" si="4"/>
        <v>19.649444519417976</v>
      </c>
      <c r="C58" s="7">
        <f t="shared" si="5"/>
        <v>0.43343391068476333</v>
      </c>
      <c r="D58" s="7">
        <f t="shared" si="0"/>
        <v>0.07665062022751161</v>
      </c>
      <c r="E58" s="7">
        <f t="shared" si="1"/>
        <v>-0.11981896076742607</v>
      </c>
      <c r="F58" s="7">
        <f t="shared" si="2"/>
        <v>-2.3543760219738576</v>
      </c>
    </row>
    <row r="59" spans="1:6" ht="12.75">
      <c r="A59">
        <f t="shared" si="3"/>
        <v>16</v>
      </c>
      <c r="B59" s="7">
        <f t="shared" si="4"/>
        <v>18.707694110628434</v>
      </c>
      <c r="C59" s="7">
        <f t="shared" si="5"/>
        <v>0.3936186338202431</v>
      </c>
      <c r="D59" s="7">
        <f t="shared" si="0"/>
        <v>0.06627327297977315</v>
      </c>
      <c r="E59" s="7">
        <f t="shared" si="1"/>
        <v>-0.19148645912356252</v>
      </c>
      <c r="F59" s="7">
        <f t="shared" si="2"/>
        <v>-3.582270103610963</v>
      </c>
    </row>
    <row r="60" spans="1:6" ht="12.75">
      <c r="A60">
        <f t="shared" si="3"/>
        <v>17</v>
      </c>
      <c r="B60" s="7">
        <f t="shared" si="4"/>
        <v>17.27478606918405</v>
      </c>
      <c r="C60" s="7">
        <f t="shared" si="5"/>
        <v>0.3631478115799292</v>
      </c>
      <c r="D60" s="7">
        <f t="shared" si="0"/>
        <v>0.05645970680882072</v>
      </c>
      <c r="E60" s="7">
        <f t="shared" si="1"/>
        <v>-0.2463339391561274</v>
      </c>
      <c r="F60" s="7">
        <f t="shared" si="2"/>
        <v>-4.255366100501501</v>
      </c>
    </row>
    <row r="61" spans="1:6" ht="12.75">
      <c r="A61">
        <f t="shared" si="3"/>
        <v>18</v>
      </c>
      <c r="B61" s="7">
        <f t="shared" si="4"/>
        <v>15.572639628983449</v>
      </c>
      <c r="C61" s="7">
        <f t="shared" si="5"/>
        <v>0.3413788265498041</v>
      </c>
      <c r="D61" s="7">
        <f t="shared" si="0"/>
        <v>0.047845524985428114</v>
      </c>
      <c r="E61" s="7">
        <f t="shared" si="1"/>
        <v>-0.2855181122103527</v>
      </c>
      <c r="F61" s="7">
        <f t="shared" si="2"/>
        <v>-4.446270668999482</v>
      </c>
    </row>
    <row r="62" spans="1:6" ht="12.75">
      <c r="A62">
        <f t="shared" si="3"/>
        <v>19</v>
      </c>
      <c r="B62" s="7">
        <f t="shared" si="4"/>
        <v>13.794131361383656</v>
      </c>
      <c r="C62" s="7">
        <f t="shared" si="5"/>
        <v>0.3272592000643684</v>
      </c>
      <c r="D62" s="7">
        <f t="shared" si="0"/>
        <v>0.04062830755418309</v>
      </c>
      <c r="E62" s="7">
        <f t="shared" si="1"/>
        <v>-0.3109334398841368</v>
      </c>
      <c r="F62" s="7">
        <f t="shared" si="2"/>
        <v>-4.289056714408671</v>
      </c>
    </row>
    <row r="63" spans="1:6" ht="12.75">
      <c r="A63">
        <f t="shared" si="3"/>
        <v>20</v>
      </c>
      <c r="B63" s="7">
        <f t="shared" si="4"/>
        <v>12.078508675620187</v>
      </c>
      <c r="C63" s="7">
        <f t="shared" si="5"/>
        <v>0.319654984915825</v>
      </c>
      <c r="D63" s="7">
        <f t="shared" si="0"/>
        <v>0.03474859957659929</v>
      </c>
      <c r="E63" s="7">
        <f t="shared" si="1"/>
        <v>-0.32462102715151503</v>
      </c>
      <c r="F63" s="7">
        <f t="shared" si="2"/>
        <v>-3.9209378927383103</v>
      </c>
    </row>
    <row r="64" spans="1:6" ht="12.75">
      <c r="A64">
        <f t="shared" si="3"/>
        <v>21</v>
      </c>
      <c r="B64" s="7">
        <f t="shared" si="4"/>
        <v>10.510133518524862</v>
      </c>
      <c r="C64" s="7">
        <f t="shared" si="5"/>
        <v>0.31752773666936907</v>
      </c>
      <c r="D64" s="7">
        <f t="shared" si="0"/>
        <v>0.030035330174070642</v>
      </c>
      <c r="E64" s="7">
        <f t="shared" si="1"/>
        <v>-0.32845007399513576</v>
      </c>
      <c r="F64" s="7">
        <f t="shared" si="2"/>
        <v>-3.4520541318582474</v>
      </c>
    </row>
    <row r="65" spans="1:6" ht="12.75">
      <c r="A65">
        <f t="shared" si="3"/>
        <v>22</v>
      </c>
      <c r="B65" s="7">
        <f t="shared" si="4"/>
        <v>9.129311865781563</v>
      </c>
      <c r="C65" s="7">
        <f t="shared" si="5"/>
        <v>0.319997987462548</v>
      </c>
      <c r="D65" s="7">
        <f t="shared" si="0"/>
        <v>0.026292252815712534</v>
      </c>
      <c r="E65" s="7">
        <f t="shared" si="1"/>
        <v>-0.32400362256741366</v>
      </c>
      <c r="F65" s="7">
        <f t="shared" si="2"/>
        <v>-2.9579301160609006</v>
      </c>
    </row>
    <row r="66" spans="1:6" ht="12.75">
      <c r="A66">
        <f t="shared" si="3"/>
        <v>23</v>
      </c>
      <c r="B66" s="7">
        <f t="shared" si="4"/>
        <v>7.946139819357203</v>
      </c>
      <c r="C66" s="7">
        <f t="shared" si="5"/>
        <v>0.3263456259692055</v>
      </c>
      <c r="D66" s="7">
        <f t="shared" si="0"/>
        <v>0.023338691760482606</v>
      </c>
      <c r="E66" s="7">
        <f t="shared" si="1"/>
        <v>-0.31257787325543007</v>
      </c>
      <c r="F66" s="7">
        <f t="shared" si="2"/>
        <v>-2.483787485324962</v>
      </c>
    </row>
    <row r="67" spans="1:6" ht="12.75">
      <c r="A67">
        <f t="shared" si="3"/>
        <v>24</v>
      </c>
      <c r="B67" s="7">
        <f t="shared" si="4"/>
        <v>6.952624825227218</v>
      </c>
      <c r="C67" s="7">
        <f t="shared" si="5"/>
        <v>0.3359835579657189</v>
      </c>
      <c r="D67" s="7">
        <f t="shared" si="0"/>
        <v>0.021023708633825626</v>
      </c>
      <c r="E67" s="7">
        <f t="shared" si="1"/>
        <v>-0.2952295956617061</v>
      </c>
      <c r="F67" s="7">
        <f t="shared" si="2"/>
        <v>-2.0526206159393716</v>
      </c>
    </row>
    <row r="68" spans="1:6" ht="12.75">
      <c r="A68">
        <f t="shared" si="3"/>
        <v>25</v>
      </c>
      <c r="B68" s="7">
        <f t="shared" si="4"/>
        <v>6.13157657885147</v>
      </c>
      <c r="C68" s="7">
        <f t="shared" si="5"/>
        <v>0.34842464034325554</v>
      </c>
      <c r="D68" s="7">
        <f t="shared" si="0"/>
        <v>0.01922753127801107</v>
      </c>
      <c r="E68" s="7">
        <f t="shared" si="1"/>
        <v>-0.27283564738214017</v>
      </c>
      <c r="F68" s="7">
        <f t="shared" si="2"/>
        <v>-1.6729126653641089</v>
      </c>
    </row>
    <row r="69" spans="1:6" ht="12.75">
      <c r="A69">
        <f t="shared" si="3"/>
        <v>26</v>
      </c>
      <c r="B69" s="7">
        <f t="shared" si="4"/>
        <v>5.462411512705826</v>
      </c>
      <c r="C69" s="7">
        <f t="shared" si="5"/>
        <v>0.36325084561698373</v>
      </c>
      <c r="D69" s="7">
        <f t="shared" si="0"/>
        <v>0.017858030409885043</v>
      </c>
      <c r="E69" s="7">
        <f t="shared" si="1"/>
        <v>-0.24614847788942945</v>
      </c>
      <c r="F69" s="7">
        <f t="shared" si="2"/>
        <v>-1.3445642794582349</v>
      </c>
    </row>
    <row r="70" spans="1:6" ht="12.75">
      <c r="A70">
        <f t="shared" si="3"/>
        <v>27</v>
      </c>
      <c r="B70" s="7">
        <f t="shared" si="4"/>
        <v>4.924585800922531</v>
      </c>
      <c r="C70" s="7">
        <f t="shared" si="5"/>
        <v>0.3800877655234282</v>
      </c>
      <c r="D70" s="7">
        <f t="shared" si="0"/>
        <v>0.016845973318809424</v>
      </c>
      <c r="E70" s="7">
        <f t="shared" si="1"/>
        <v>-0.21584202205782912</v>
      </c>
      <c r="F70" s="7">
        <f t="shared" si="2"/>
        <v>-1.0629325570683932</v>
      </c>
    </row>
    <row r="71" spans="1:6" ht="12.75">
      <c r="A71">
        <f t="shared" si="3"/>
        <v>28</v>
      </c>
      <c r="B71" s="7">
        <f t="shared" si="4"/>
        <v>4.4994127780951745</v>
      </c>
      <c r="C71" s="7">
        <f t="shared" si="5"/>
        <v>0.3985849506080441</v>
      </c>
      <c r="D71" s="7">
        <f t="shared" si="0"/>
        <v>0.016140583979300408</v>
      </c>
      <c r="E71" s="7">
        <f t="shared" si="1"/>
        <v>-0.18254708890552057</v>
      </c>
      <c r="F71" s="7">
        <f t="shared" si="2"/>
        <v>-0.8213547044255751</v>
      </c>
    </row>
    <row r="72" spans="1:6" ht="12.75">
      <c r="A72">
        <f t="shared" si="3"/>
        <v>29</v>
      </c>
      <c r="B72" s="7">
        <f t="shared" si="4"/>
        <v>4.170870896324945</v>
      </c>
      <c r="C72" s="7">
        <f t="shared" si="5"/>
        <v>0.4184016147922678</v>
      </c>
      <c r="D72" s="7">
        <f t="shared" si="0"/>
        <v>0.01570589206301187</v>
      </c>
      <c r="E72" s="7">
        <f t="shared" si="1"/>
        <v>-0.14687709337391822</v>
      </c>
      <c r="F72" s="7">
        <f t="shared" si="2"/>
        <v>-0.6126053940900769</v>
      </c>
    </row>
    <row r="73" spans="1:6" ht="12.75">
      <c r="A73">
        <f t="shared" si="3"/>
        <v>30</v>
      </c>
      <c r="B73" s="7">
        <f t="shared" si="4"/>
        <v>3.925828738688914</v>
      </c>
      <c r="C73" s="7">
        <f t="shared" si="5"/>
        <v>0.4391969782589795</v>
      </c>
      <c r="D73" s="7">
        <f t="shared" si="0"/>
        <v>0.015517909072749888</v>
      </c>
      <c r="E73" s="7">
        <f t="shared" si="1"/>
        <v>-0.1094454391338369</v>
      </c>
      <c r="F73" s="7">
        <f t="shared" si="2"/>
        <v>-0.4296640502700453</v>
      </c>
    </row>
    <row r="74" spans="1:6" ht="12.75">
      <c r="A74">
        <f t="shared" si="3"/>
        <v>31</v>
      </c>
      <c r="B74" s="7">
        <f t="shared" si="4"/>
        <v>3.753963118580896</v>
      </c>
      <c r="C74" s="7">
        <f t="shared" si="5"/>
        <v>0.46062451806830373</v>
      </c>
      <c r="D74" s="7">
        <f t="shared" si="0"/>
        <v>0.015562507071082605</v>
      </c>
      <c r="E74" s="7">
        <f t="shared" si="1"/>
        <v>-0.07087586747705335</v>
      </c>
      <c r="F74" s="7">
        <f t="shared" si="2"/>
        <v>-0.26606539250628547</v>
      </c>
    </row>
    <row r="75" spans="1:6" ht="12.75">
      <c r="A75">
        <f t="shared" si="3"/>
        <v>32</v>
      </c>
      <c r="B75" s="7">
        <f t="shared" si="4"/>
        <v>3.647536961578382</v>
      </c>
      <c r="C75" s="7">
        <f t="shared" si="5"/>
        <v>0.48232944671061817</v>
      </c>
      <c r="D75" s="7">
        <f t="shared" si="0"/>
        <v>0.015833830360811672</v>
      </c>
      <c r="E75" s="7">
        <f t="shared" si="1"/>
        <v>-0.03180699592088742</v>
      </c>
      <c r="F75" s="7">
        <f t="shared" si="2"/>
        <v>-0.11601719325820968</v>
      </c>
    </row>
    <row r="76" spans="1:6" ht="12.75">
      <c r="A76">
        <f t="shared" si="3"/>
        <v>33</v>
      </c>
      <c r="B76" s="7">
        <f t="shared" si="4"/>
        <v>3.601130084275098</v>
      </c>
      <c r="C76" s="7">
        <f t="shared" si="5"/>
        <v>0.5039487790817736</v>
      </c>
      <c r="D76" s="7">
        <f t="shared" si="0"/>
        <v>0.01633306598356572</v>
      </c>
      <c r="E76" s="7">
        <f t="shared" si="1"/>
        <v>0.007107802347192471</v>
      </c>
      <c r="F76" s="7">
        <f t="shared" si="2"/>
        <v>0.02559612086555596</v>
      </c>
    </row>
    <row r="77" spans="1:6" ht="12.75">
      <c r="A77">
        <f t="shared" si="3"/>
        <v>34</v>
      </c>
      <c r="B77" s="7">
        <f t="shared" si="4"/>
        <v>3.6113685326213205</v>
      </c>
      <c r="C77" s="7">
        <f t="shared" si="5"/>
        <v>0.5251133741697723</v>
      </c>
      <c r="D77" s="7">
        <f t="shared" si="0"/>
        <v>0.01706740123981789</v>
      </c>
      <c r="E77" s="7">
        <f t="shared" si="1"/>
        <v>0.04520407350559021</v>
      </c>
      <c r="F77" s="7">
        <f t="shared" si="2"/>
        <v>0.16324856860438963</v>
      </c>
    </row>
    <row r="78" spans="1:6" ht="12.75">
      <c r="A78">
        <f t="shared" si="3"/>
        <v>35</v>
      </c>
      <c r="B78" s="7">
        <f t="shared" si="4"/>
        <v>3.6766679600630763</v>
      </c>
      <c r="C78" s="7">
        <f t="shared" si="5"/>
        <v>0.5454513706956258</v>
      </c>
      <c r="D78" s="7">
        <f t="shared" si="0"/>
        <v>0.018048992205681857</v>
      </c>
      <c r="E78" s="7">
        <f t="shared" si="1"/>
        <v>0.08181246725212633</v>
      </c>
      <c r="F78" s="7">
        <f t="shared" si="2"/>
        <v>0.3007972770796026</v>
      </c>
    </row>
    <row r="79" spans="1:6" ht="12.75">
      <c r="A79">
        <f t="shared" si="3"/>
        <v>36</v>
      </c>
      <c r="B79" s="7">
        <f t="shared" si="4"/>
        <v>3.7969868708949175</v>
      </c>
      <c r="C79" s="7">
        <f t="shared" si="5"/>
        <v>0.5645925044252272</v>
      </c>
      <c r="D79" s="7">
        <f t="shared" si="0"/>
        <v>0.019293752940374415</v>
      </c>
      <c r="E79" s="7">
        <f t="shared" si="1"/>
        <v>0.11626650796540892</v>
      </c>
      <c r="F79" s="7">
        <f t="shared" si="2"/>
        <v>0.44146240426945704</v>
      </c>
    </row>
    <row r="80" spans="1:6" ht="12.75">
      <c r="A80">
        <f t="shared" si="3"/>
        <v>37</v>
      </c>
      <c r="B80" s="7">
        <f t="shared" si="4"/>
        <v>3.9735718326027003</v>
      </c>
      <c r="C80" s="7">
        <f t="shared" si="5"/>
        <v>0.5821729227406643</v>
      </c>
      <c r="D80" s="7">
        <f t="shared" si="0"/>
        <v>0.020819753347556626</v>
      </c>
      <c r="E80" s="7">
        <f t="shared" si="1"/>
        <v>0.14791126093319582</v>
      </c>
      <c r="F80" s="7">
        <f t="shared" si="2"/>
        <v>0.587736020168895</v>
      </c>
    </row>
    <row r="81" spans="1:6" ht="12.75">
      <c r="A81">
        <f t="shared" si="3"/>
        <v>38</v>
      </c>
      <c r="B81" s="7">
        <f t="shared" si="4"/>
        <v>4.208666240670258</v>
      </c>
      <c r="C81" s="7">
        <f t="shared" si="5"/>
        <v>0.5978403110083462</v>
      </c>
      <c r="D81" s="7">
        <f t="shared" si="0"/>
        <v>0.022644993008273707</v>
      </c>
      <c r="E81" s="7">
        <f t="shared" si="1"/>
        <v>0.17611255981502316</v>
      </c>
      <c r="F81" s="7">
        <f t="shared" si="2"/>
        <v>0.7411989850515095</v>
      </c>
    </row>
    <row r="82" spans="1:6" ht="12.75">
      <c r="A82">
        <f t="shared" si="3"/>
        <v>39</v>
      </c>
      <c r="B82" s="7">
        <f t="shared" si="4"/>
        <v>4.505145834690862</v>
      </c>
      <c r="C82" s="7">
        <f t="shared" si="5"/>
        <v>0.611259409031341</v>
      </c>
      <c r="D82" s="7">
        <f t="shared" si="0"/>
        <v>0.024784315024618295</v>
      </c>
      <c r="E82" s="7">
        <f t="shared" si="1"/>
        <v>0.20026693625641392</v>
      </c>
      <c r="F82" s="7">
        <f t="shared" si="2"/>
        <v>0.9022317537018836</v>
      </c>
    </row>
    <row r="83" spans="1:6" ht="12.75">
      <c r="A83">
        <f t="shared" si="3"/>
        <v>40</v>
      </c>
      <c r="B83" s="7">
        <f t="shared" si="4"/>
        <v>4.866038536171615</v>
      </c>
      <c r="C83" s="7">
        <f t="shared" si="5"/>
        <v>0.6221182955920223</v>
      </c>
      <c r="D83" s="7">
        <f t="shared" si="0"/>
        <v>0.027245264403673655</v>
      </c>
      <c r="E83" s="7">
        <f t="shared" si="1"/>
        <v>0.21981293206564004</v>
      </c>
      <c r="F83" s="7">
        <f t="shared" si="2"/>
        <v>1.0696181981802777</v>
      </c>
    </row>
    <row r="84" spans="1:6" ht="12.75">
      <c r="A84">
        <f t="shared" si="3"/>
        <v>41</v>
      </c>
      <c r="B84" s="7">
        <f t="shared" si="4"/>
        <v>5.293885815443726</v>
      </c>
      <c r="C84" s="7">
        <f t="shared" si="5"/>
        <v>0.6301360994706035</v>
      </c>
      <c r="D84" s="7">
        <f t="shared" si="0"/>
        <v>0.03002281702907818</v>
      </c>
      <c r="E84" s="7">
        <f t="shared" si="1"/>
        <v>0.23424497904708622</v>
      </c>
      <c r="F84" s="7">
        <f t="shared" si="2"/>
        <v>1.2400661719162827</v>
      </c>
    </row>
    <row r="85" spans="1:6" ht="12.75">
      <c r="A85">
        <f t="shared" si="3"/>
        <v>42</v>
      </c>
      <c r="B85" s="7">
        <f t="shared" si="4"/>
        <v>5.7899122842102395</v>
      </c>
      <c r="C85" s="7">
        <f t="shared" si="5"/>
        <v>0.6350729717837119</v>
      </c>
      <c r="D85" s="7">
        <f t="shared" si="0"/>
        <v>0.033093151206303746</v>
      </c>
      <c r="E85" s="7">
        <f t="shared" si="1"/>
        <v>0.2431313492106814</v>
      </c>
      <c r="F85" s="7">
        <f t="shared" si="2"/>
        <v>1.4077091854715338</v>
      </c>
    </row>
    <row r="86" spans="1:6" ht="12.75">
      <c r="A86">
        <f t="shared" si="3"/>
        <v>43</v>
      </c>
      <c r="B86" s="7">
        <f t="shared" si="4"/>
        <v>6.352995958398853</v>
      </c>
      <c r="C86" s="7">
        <f t="shared" si="5"/>
        <v>0.6367431144214356</v>
      </c>
      <c r="D86" s="7">
        <f t="shared" si="0"/>
        <v>0.036407037892119104</v>
      </c>
      <c r="E86" s="7">
        <f t="shared" si="1"/>
        <v>0.2461376059585839</v>
      </c>
      <c r="F86" s="7">
        <f t="shared" si="2"/>
        <v>1.5637112158648527</v>
      </c>
    </row>
    <row r="87" spans="1:6" ht="12.75">
      <c r="A87">
        <f t="shared" si="3"/>
        <v>44</v>
      </c>
      <c r="B87" s="7">
        <f t="shared" si="4"/>
        <v>6.978480444744794</v>
      </c>
      <c r="C87" s="7">
        <f t="shared" si="5"/>
        <v>0.6350312746280654</v>
      </c>
      <c r="D87" s="7">
        <f t="shared" si="0"/>
        <v>0.039883979986139836</v>
      </c>
      <c r="E87" s="7">
        <f t="shared" si="1"/>
        <v>0.24305629433051767</v>
      </c>
      <c r="F87" s="7">
        <f t="shared" si="2"/>
        <v>1.6961635969576525</v>
      </c>
    </row>
    <row r="88" spans="1:6" ht="12.75">
      <c r="A88">
        <f t="shared" si="3"/>
        <v>45</v>
      </c>
      <c r="B88" s="7">
        <f t="shared" si="4"/>
        <v>7.656945883527856</v>
      </c>
      <c r="C88" s="7">
        <f t="shared" si="5"/>
        <v>0.6299122778727736</v>
      </c>
      <c r="D88" s="7">
        <f t="shared" si="0"/>
        <v>0.043408838007374294</v>
      </c>
      <c r="E88" s="7">
        <f t="shared" si="1"/>
        <v>0.23384210017099225</v>
      </c>
      <c r="F88" s="7">
        <f t="shared" si="2"/>
        <v>1.7905163062997875</v>
      </c>
    </row>
    <row r="89" spans="1:6" ht="12.75">
      <c r="A89">
        <f t="shared" si="3"/>
        <v>46</v>
      </c>
      <c r="B89" s="7">
        <f t="shared" si="4"/>
        <v>8.37315240604777</v>
      </c>
      <c r="C89" s="7">
        <f t="shared" si="5"/>
        <v>0.6214718598740854</v>
      </c>
      <c r="D89" s="7">
        <f t="shared" si="0"/>
        <v>0.046833107389161126</v>
      </c>
      <c r="E89" s="7">
        <f t="shared" si="1"/>
        <v>0.21864934777335368</v>
      </c>
      <c r="F89" s="7">
        <f t="shared" si="2"/>
        <v>1.8307843123892322</v>
      </c>
    </row>
    <row r="90" spans="1:6" ht="12.75">
      <c r="A90">
        <f t="shared" si="3"/>
        <v>47</v>
      </c>
      <c r="B90" s="7">
        <f t="shared" si="4"/>
        <v>9.105466131003464</v>
      </c>
      <c r="C90" s="7">
        <f t="shared" si="5"/>
        <v>0.6099254405737339</v>
      </c>
      <c r="D90" s="7">
        <f t="shared" si="0"/>
        <v>0.04998289897423349</v>
      </c>
      <c r="E90" s="7">
        <f t="shared" si="1"/>
        <v>0.19786579303272067</v>
      </c>
      <c r="F90" s="7">
        <f t="shared" si="2"/>
        <v>1.8016602769435792</v>
      </c>
    </row>
    <row r="91" spans="1:6" ht="12.75">
      <c r="A91">
        <f t="shared" si="3"/>
        <v>48</v>
      </c>
      <c r="B91" s="7">
        <f t="shared" si="4"/>
        <v>9.826130241780895</v>
      </c>
      <c r="C91" s="7">
        <f t="shared" si="5"/>
        <v>0.595630001226701</v>
      </c>
      <c r="D91" s="7">
        <f t="shared" si="0"/>
        <v>0.052674641711691096</v>
      </c>
      <c r="E91" s="7">
        <f t="shared" si="1"/>
        <v>0.1721340022080616</v>
      </c>
      <c r="F91" s="7">
        <f t="shared" si="2"/>
        <v>1.6914111247354136</v>
      </c>
    </row>
    <row r="92" spans="1:6" ht="12.75">
      <c r="A92">
        <f t="shared" si="3"/>
        <v>49</v>
      </c>
      <c r="B92" s="7">
        <f t="shared" si="4"/>
        <v>10.50269469167506</v>
      </c>
      <c r="C92" s="7">
        <f t="shared" si="5"/>
        <v>0.579083594944817</v>
      </c>
      <c r="D92" s="7">
        <f t="shared" si="0"/>
        <v>0.054737443787967355</v>
      </c>
      <c r="E92" s="7">
        <f t="shared" si="1"/>
        <v>0.1423504709006703</v>
      </c>
      <c r="F92" s="7">
        <f t="shared" si="2"/>
        <v>1.495063535085915</v>
      </c>
    </row>
    <row r="93" spans="1:6" ht="12.75">
      <c r="A93">
        <f t="shared" si="3"/>
        <v>50</v>
      </c>
      <c r="B93" s="7">
        <f t="shared" si="4"/>
        <v>11.100720105709426</v>
      </c>
      <c r="C93" s="7">
        <f t="shared" si="5"/>
        <v>0.5609080189084403</v>
      </c>
      <c r="D93" s="7">
        <f t="shared" si="0"/>
        <v>0.05603834630655509</v>
      </c>
      <c r="E93" s="7">
        <f t="shared" si="1"/>
        <v>0.10963443403519242</v>
      </c>
      <c r="F93" s="7">
        <f t="shared" si="2"/>
        <v>1.2170211661725343</v>
      </c>
    </row>
    <row r="94" spans="1:6" ht="12.75">
      <c r="A94">
        <f t="shared" si="3"/>
        <v>51</v>
      </c>
      <c r="B94" s="7">
        <f t="shared" si="4"/>
        <v>11.58752857217844</v>
      </c>
      <c r="C94" s="7">
        <f t="shared" si="5"/>
        <v>0.5418132045867826</v>
      </c>
      <c r="D94" s="7">
        <f t="shared" si="0"/>
        <v>0.056504483900396155</v>
      </c>
      <c r="E94" s="7">
        <f t="shared" si="1"/>
        <v>0.0752637682562086</v>
      </c>
      <c r="F94" s="7">
        <f t="shared" si="2"/>
        <v>0.872121065118634</v>
      </c>
    </row>
    <row r="95" spans="1:6" ht="12.75">
      <c r="A95">
        <f t="shared" si="3"/>
        <v>52</v>
      </c>
      <c r="B95" s="7">
        <f t="shared" si="4"/>
        <v>11.936376998225894</v>
      </c>
      <c r="C95" s="7">
        <f t="shared" si="5"/>
        <v>0.522546469074714</v>
      </c>
      <c r="D95" s="7">
        <f t="shared" si="0"/>
        <v>0.056135804885708164</v>
      </c>
      <c r="E95" s="7">
        <f t="shared" si="1"/>
        <v>0.04058364433448512</v>
      </c>
      <c r="F95" s="7">
        <f t="shared" si="2"/>
        <v>0.4844216787383288</v>
      </c>
    </row>
    <row r="96" spans="1:6" ht="12.75">
      <c r="A96">
        <f t="shared" si="3"/>
        <v>53</v>
      </c>
      <c r="B96" s="7">
        <f t="shared" si="4"/>
        <v>12.130145669721225</v>
      </c>
      <c r="C96" s="7">
        <f t="shared" si="5"/>
        <v>0.5038344126988453</v>
      </c>
      <c r="D96" s="7">
        <f t="shared" si="0"/>
        <v>0.055004263375098915</v>
      </c>
      <c r="E96" s="7">
        <f t="shared" si="1"/>
        <v>0.006901942857921469</v>
      </c>
      <c r="F96" s="7">
        <f t="shared" si="2"/>
        <v>0.08372157227067945</v>
      </c>
    </row>
    <row r="97" spans="1:6" ht="12.75">
      <c r="A97">
        <f t="shared" si="3"/>
        <v>54</v>
      </c>
      <c r="B97" s="7">
        <f t="shared" si="4"/>
        <v>12.163634298629496</v>
      </c>
      <c r="C97" s="7">
        <f t="shared" si="5"/>
        <v>0.4863279439156347</v>
      </c>
      <c r="D97" s="7">
        <f t="shared" si="0"/>
        <v>0.05323963733094758</v>
      </c>
      <c r="E97" s="7">
        <f t="shared" si="1"/>
        <v>-0.02460970095185758</v>
      </c>
      <c r="F97" s="7">
        <f t="shared" si="2"/>
        <v>-0.29934340257702985</v>
      </c>
    </row>
    <row r="98" spans="1:6" ht="12.75">
      <c r="A98">
        <f t="shared" si="3"/>
        <v>55</v>
      </c>
      <c r="B98" s="7">
        <f t="shared" si="4"/>
        <v>12.043896937598685</v>
      </c>
      <c r="C98" s="7">
        <f t="shared" si="5"/>
        <v>0.47056026781705096</v>
      </c>
      <c r="D98" s="7">
        <f t="shared" si="0"/>
        <v>0.05100641431665657</v>
      </c>
      <c r="E98" s="7">
        <f t="shared" si="1"/>
        <v>-0.05299151792930845</v>
      </c>
      <c r="F98" s="7">
        <f t="shared" si="2"/>
        <v>-0.6382243805075039</v>
      </c>
    </row>
    <row r="99" spans="1:6" ht="12.75">
      <c r="A99">
        <f t="shared" si="3"/>
        <v>56</v>
      </c>
      <c r="B99" s="7">
        <f t="shared" si="4"/>
        <v>11.788607185395684</v>
      </c>
      <c r="C99" s="7">
        <f t="shared" si="5"/>
        <v>0.45692384882574383</v>
      </c>
      <c r="D99" s="7">
        <f t="shared" si="0"/>
        <v>0.04847846190701233</v>
      </c>
      <c r="E99" s="7">
        <f t="shared" si="1"/>
        <v>-0.07753707211366119</v>
      </c>
      <c r="F99" s="7">
        <f t="shared" si="2"/>
        <v>-0.9140540854536496</v>
      </c>
    </row>
    <row r="100" spans="1:6" ht="12.75">
      <c r="A100">
        <f t="shared" si="3"/>
        <v>57</v>
      </c>
      <c r="B100" s="7">
        <f t="shared" si="4"/>
        <v>11.422985551214223</v>
      </c>
      <c r="C100" s="7">
        <f t="shared" si="5"/>
        <v>0.4456670536987334</v>
      </c>
      <c r="D100" s="7">
        <f t="shared" si="0"/>
        <v>0.0458176348354756</v>
      </c>
      <c r="E100" s="7">
        <f t="shared" si="1"/>
        <v>-0.09779930334227996</v>
      </c>
      <c r="F100" s="7">
        <f t="shared" si="2"/>
        <v>-1.1171600289976809</v>
      </c>
    </row>
    <row r="101" spans="1:6" ht="12.75">
      <c r="A101">
        <f t="shared" si="3"/>
        <v>58</v>
      </c>
      <c r="B101" s="7">
        <f t="shared" si="4"/>
        <v>10.976121539615152</v>
      </c>
      <c r="C101" s="7">
        <f t="shared" si="5"/>
        <v>0.43690660850519136</v>
      </c>
      <c r="D101" s="7">
        <f t="shared" si="0"/>
        <v>0.04315986032772631</v>
      </c>
      <c r="E101" s="7">
        <f t="shared" si="1"/>
        <v>-0.1135681046906556</v>
      </c>
      <c r="F101" s="7">
        <f t="shared" si="2"/>
        <v>-1.2465373201083736</v>
      </c>
    </row>
    <row r="102" spans="1:6" ht="12.75">
      <c r="A102">
        <f t="shared" si="3"/>
        <v>59</v>
      </c>
      <c r="B102" s="7">
        <f t="shared" si="4"/>
        <v>10.477506611571803</v>
      </c>
      <c r="C102" s="7">
        <f t="shared" si="5"/>
        <v>0.43064963176991744</v>
      </c>
      <c r="D102" s="7">
        <f t="shared" si="0"/>
        <v>0.04060920927726244</v>
      </c>
      <c r="E102" s="7">
        <f t="shared" si="1"/>
        <v>-0.1248306628141488</v>
      </c>
      <c r="F102" s="7">
        <f t="shared" si="2"/>
        <v>-1.3079140949621344</v>
      </c>
    </row>
    <row r="103" spans="1:6" ht="12.75">
      <c r="A103">
        <f t="shared" si="3"/>
        <v>60</v>
      </c>
      <c r="B103" s="7">
        <f t="shared" si="4"/>
        <v>9.95434097358695</v>
      </c>
      <c r="C103" s="7">
        <f t="shared" si="5"/>
        <v>0.4268190014566078</v>
      </c>
      <c r="D103" s="7">
        <f t="shared" si="0"/>
        <v>0.038238316870544804</v>
      </c>
      <c r="E103" s="7">
        <f t="shared" si="1"/>
        <v>-0.13172579737810608</v>
      </c>
      <c r="F103" s="7">
        <f t="shared" si="2"/>
        <v>-1.3112435021192939</v>
      </c>
    </row>
    <row r="104" spans="1:6" ht="12.75">
      <c r="A104">
        <f t="shared" si="3"/>
        <v>61</v>
      </c>
      <c r="B104" s="7">
        <f t="shared" si="4"/>
        <v>9.429843572739232</v>
      </c>
      <c r="C104" s="7">
        <f t="shared" si="5"/>
        <v>0.4252773658038918</v>
      </c>
      <c r="D104" s="7">
        <f t="shared" si="0"/>
        <v>0.0360926913110157</v>
      </c>
      <c r="E104" s="7">
        <f t="shared" si="1"/>
        <v>-0.13450074155299474</v>
      </c>
      <c r="F104" s="7">
        <f t="shared" si="2"/>
        <v>-1.268320953262168</v>
      </c>
    </row>
    <row r="105" spans="1:6" ht="12.75">
      <c r="A105">
        <f t="shared" si="3"/>
        <v>62</v>
      </c>
      <c r="B105" s="7">
        <f t="shared" si="4"/>
        <v>8.922515191434364</v>
      </c>
      <c r="C105" s="7">
        <f t="shared" si="5"/>
        <v>0.4258471536836953</v>
      </c>
      <c r="D105" s="7">
        <f t="shared" si="0"/>
        <v>0.0341966492817467</v>
      </c>
      <c r="E105" s="7">
        <f t="shared" si="1"/>
        <v>-0.13347512336934864</v>
      </c>
      <c r="F105" s="7">
        <f t="shared" si="2"/>
        <v>-1.1909338159415892</v>
      </c>
    </row>
    <row r="106" spans="1:6" ht="12.75">
      <c r="A106">
        <f t="shared" si="3"/>
        <v>63</v>
      </c>
      <c r="B106" s="7">
        <f t="shared" si="4"/>
        <v>8.446141665057729</v>
      </c>
      <c r="C106" s="7">
        <f t="shared" si="5"/>
        <v>0.4283257077094272</v>
      </c>
      <c r="D106" s="7">
        <f t="shared" si="0"/>
        <v>0.03255929645489938</v>
      </c>
      <c r="E106" s="7">
        <f t="shared" si="1"/>
        <v>-0.12901372612303125</v>
      </c>
      <c r="F106" s="7">
        <f t="shared" si="2"/>
        <v>-1.089668207572081</v>
      </c>
    </row>
    <row r="107" spans="1:6" ht="12.75">
      <c r="A107">
        <f t="shared" si="3"/>
        <v>64</v>
      </c>
      <c r="B107" s="7">
        <f t="shared" si="4"/>
        <v>8.010274382028896</v>
      </c>
      <c r="C107" s="7">
        <f t="shared" si="5"/>
        <v>0.43249583062822466</v>
      </c>
      <c r="D107" s="7">
        <f aca="true" t="shared" si="6" ref="D107:D170">$B$13*B107*C107</f>
        <v>0.031179692451740185</v>
      </c>
      <c r="E107" s="7">
        <f aca="true" t="shared" si="7" ref="E107:E170">($B$14*D107-$B$15*B107)/B107</f>
        <v>-0.12150750486919575</v>
      </c>
      <c r="F107" s="7">
        <f aca="true" t="shared" si="8" ref="F107:F170">E107*B107</f>
        <v>-0.9733084534779701</v>
      </c>
    </row>
    <row r="108" spans="1:6" ht="12.75">
      <c r="A108">
        <f aca="true" t="shared" si="9" ref="A108:A171">A107+1</f>
        <v>65</v>
      </c>
      <c r="B108" s="7">
        <f t="shared" si="4"/>
        <v>7.620951000637708</v>
      </c>
      <c r="C108" s="7">
        <f t="shared" si="5"/>
        <v>0.4381326162440985</v>
      </c>
      <c r="D108" s="7">
        <f t="shared" si="6"/>
        <v>0.030050884801597316</v>
      </c>
      <c r="E108" s="7">
        <f t="shared" si="7"/>
        <v>-0.11136129076062264</v>
      </c>
      <c r="F108" s="7">
        <f t="shared" si="8"/>
        <v>-0.8486789402544739</v>
      </c>
    </row>
    <row r="109" spans="1:6" ht="12.75">
      <c r="A109">
        <f t="shared" si="9"/>
        <v>66</v>
      </c>
      <c r="B109" s="7">
        <f aca="true" t="shared" si="10" ref="B109:B172">IF(C108&gt;0,(B108+$B$11*F108),0)</f>
        <v>7.2814794245359185</v>
      </c>
      <c r="C109" s="7">
        <f aca="true" t="shared" si="11" ref="C109:C172">MAX(C108+(($B$12)*C108)*(1-(C108/$B$16))-D108,0)</f>
        <v>0.4450075954665812</v>
      </c>
      <c r="D109" s="7">
        <f t="shared" si="6"/>
        <v>0.02916282285136903</v>
      </c>
      <c r="E109" s="7">
        <f t="shared" si="7"/>
        <v>-0.09898632816015396</v>
      </c>
      <c r="F109" s="7">
        <f t="shared" si="8"/>
        <v>-0.7207669118085214</v>
      </c>
    </row>
    <row r="110" spans="1:6" ht="12.75">
      <c r="A110">
        <f t="shared" si="9"/>
        <v>67</v>
      </c>
      <c r="B110" s="7">
        <f t="shared" si="10"/>
        <v>6.99317265981251</v>
      </c>
      <c r="C110" s="7">
        <f t="shared" si="11"/>
        <v>0.4528911479317571</v>
      </c>
      <c r="D110" s="7">
        <f t="shared" si="6"/>
        <v>0.0285043139422872</v>
      </c>
      <c r="E110" s="7">
        <f t="shared" si="7"/>
        <v>-0.08479593372283728</v>
      </c>
      <c r="F110" s="7">
        <f t="shared" si="8"/>
        <v>-0.5929926053738193</v>
      </c>
    </row>
    <row r="111" spans="1:6" ht="12.75">
      <c r="A111">
        <f t="shared" si="9"/>
        <v>68</v>
      </c>
      <c r="B111" s="7">
        <f t="shared" si="10"/>
        <v>6.755975617662982</v>
      </c>
      <c r="C111" s="7">
        <f t="shared" si="11"/>
        <v>0.46155394739799177</v>
      </c>
      <c r="D111" s="7">
        <f t="shared" si="6"/>
        <v>0.028064224933712415</v>
      </c>
      <c r="E111" s="7">
        <f t="shared" si="7"/>
        <v>-0.06920289468361483</v>
      </c>
      <c r="F111" s="7">
        <f t="shared" si="8"/>
        <v>-0.467533069154201</v>
      </c>
    </row>
    <row r="112" spans="1:6" ht="12.75">
      <c r="A112">
        <f t="shared" si="9"/>
        <v>69</v>
      </c>
      <c r="B112" s="7">
        <f t="shared" si="10"/>
        <v>6.568962390001302</v>
      </c>
      <c r="C112" s="7">
        <f t="shared" si="11"/>
        <v>0.4707680076201779</v>
      </c>
      <c r="D112" s="7">
        <f t="shared" si="6"/>
        <v>0.027832116028255156</v>
      </c>
      <c r="E112" s="7">
        <f t="shared" si="7"/>
        <v>-0.05261758628367981</v>
      </c>
      <c r="F112" s="7">
        <f t="shared" si="8"/>
        <v>-0.34564294535014106</v>
      </c>
    </row>
    <row r="113" spans="1:6" ht="12.75">
      <c r="A113">
        <f t="shared" si="9"/>
        <v>70</v>
      </c>
      <c r="B113" s="7">
        <f t="shared" si="10"/>
        <v>6.4307052118612456</v>
      </c>
      <c r="C113" s="7">
        <f t="shared" si="11"/>
        <v>0.48030771518514864</v>
      </c>
      <c r="D113" s="7">
        <f t="shared" si="6"/>
        <v>0.027798455946044714</v>
      </c>
      <c r="E113" s="7">
        <f t="shared" si="7"/>
        <v>-0.03544611266673266</v>
      </c>
      <c r="F113" s="7">
        <f t="shared" si="8"/>
        <v>-0.22794350146617862</v>
      </c>
    </row>
    <row r="114" spans="1:6" ht="12.75">
      <c r="A114">
        <f t="shared" si="9"/>
        <v>71</v>
      </c>
      <c r="B114" s="7">
        <f t="shared" si="10"/>
        <v>6.339527811274774</v>
      </c>
      <c r="C114" s="7">
        <f t="shared" si="11"/>
        <v>0.4899510913269196</v>
      </c>
      <c r="D114" s="7">
        <f t="shared" si="6"/>
        <v>0.0279545271266829</v>
      </c>
      <c r="E114" s="7">
        <f t="shared" si="7"/>
        <v>-0.018088035611544727</v>
      </c>
      <c r="F114" s="7">
        <f t="shared" si="8"/>
        <v>-0.11466960481071631</v>
      </c>
    </row>
    <row r="115" spans="1:6" ht="12.75">
      <c r="A115">
        <f t="shared" si="9"/>
        <v>72</v>
      </c>
      <c r="B115" s="7">
        <f t="shared" si="10"/>
        <v>6.293659969350488</v>
      </c>
      <c r="C115" s="7">
        <f t="shared" si="11"/>
        <v>0.4994814171154087</v>
      </c>
      <c r="D115" s="7">
        <f t="shared" si="6"/>
        <v>0.02829209580300331</v>
      </c>
      <c r="E115" s="7">
        <f t="shared" si="7"/>
        <v>-0.0009334491922644886</v>
      </c>
      <c r="F115" s="7">
        <f t="shared" si="8"/>
        <v>-0.0058748118147775585</v>
      </c>
    </row>
    <row r="116" spans="1:6" ht="12.75">
      <c r="A116">
        <f t="shared" si="9"/>
        <v>73</v>
      </c>
      <c r="B116" s="7">
        <f t="shared" si="10"/>
        <v>6.291310044624577</v>
      </c>
      <c r="C116" s="7">
        <f t="shared" si="11"/>
        <v>0.5086892809731742</v>
      </c>
      <c r="D116" s="7">
        <f t="shared" si="6"/>
        <v>0.028802897846814463</v>
      </c>
      <c r="E116" s="7">
        <f t="shared" si="7"/>
        <v>0.015640705751713543</v>
      </c>
      <c r="F116" s="7">
        <f t="shared" si="8"/>
        <v>0.09840052920077282</v>
      </c>
    </row>
    <row r="117" spans="1:6" ht="12.75">
      <c r="A117">
        <f t="shared" si="9"/>
        <v>74</v>
      </c>
      <c r="B117" s="7">
        <f t="shared" si="10"/>
        <v>6.330670256304886</v>
      </c>
      <c r="C117" s="7">
        <f t="shared" si="11"/>
        <v>0.5173750575857852</v>
      </c>
      <c r="D117" s="7">
        <f t="shared" si="6"/>
        <v>0.02947797799571122</v>
      </c>
      <c r="E117" s="7">
        <f t="shared" si="7"/>
        <v>0.031275103654413314</v>
      </c>
      <c r="F117" s="7">
        <f t="shared" si="8"/>
        <v>0.19799236846784662</v>
      </c>
    </row>
    <row r="118" spans="1:6" ht="12.75">
      <c r="A118">
        <f t="shared" si="9"/>
        <v>75</v>
      </c>
      <c r="B118" s="7">
        <f t="shared" si="10"/>
        <v>6.409867203692025</v>
      </c>
      <c r="C118" s="7">
        <f t="shared" si="11"/>
        <v>0.5253517956961576</v>
      </c>
      <c r="D118" s="7">
        <f t="shared" si="6"/>
        <v>0.030306917210701625</v>
      </c>
      <c r="E118" s="7">
        <f t="shared" si="7"/>
        <v>0.04563323225308373</v>
      </c>
      <c r="F118" s="7">
        <f t="shared" si="8"/>
        <v>0.29250295881750255</v>
      </c>
    </row>
    <row r="119" spans="1:6" ht="12.75">
      <c r="A119">
        <f t="shared" si="9"/>
        <v>76</v>
      </c>
      <c r="B119" s="7">
        <f t="shared" si="10"/>
        <v>6.526868387219026</v>
      </c>
      <c r="C119" s="7">
        <f t="shared" si="11"/>
        <v>0.532448471453703</v>
      </c>
      <c r="D119" s="7">
        <f t="shared" si="6"/>
        <v>0.03127698986538839</v>
      </c>
      <c r="E119" s="7">
        <f t="shared" si="7"/>
        <v>0.0584072486166653</v>
      </c>
      <c r="F119" s="7">
        <f t="shared" si="8"/>
        <v>0.38121642458055494</v>
      </c>
    </row>
    <row r="120" spans="1:6" ht="12.75">
      <c r="A120">
        <f t="shared" si="9"/>
        <v>77</v>
      </c>
      <c r="B120" s="7">
        <f t="shared" si="10"/>
        <v>6.679354957051248</v>
      </c>
      <c r="C120" s="7">
        <f t="shared" si="11"/>
        <v>0.5385135460933623</v>
      </c>
      <c r="D120" s="7">
        <f t="shared" si="6"/>
        <v>0.032372308111841504</v>
      </c>
      <c r="E120" s="7">
        <f t="shared" si="7"/>
        <v>0.06932438296805205</v>
      </c>
      <c r="F120" s="7">
        <f t="shared" si="8"/>
        <v>0.46304216102217755</v>
      </c>
    </row>
    <row r="121" spans="1:6" ht="12.75">
      <c r="A121">
        <f t="shared" si="9"/>
        <v>78</v>
      </c>
      <c r="B121" s="7">
        <f t="shared" si="10"/>
        <v>6.864571821460119</v>
      </c>
      <c r="C121" s="7">
        <f t="shared" si="11"/>
        <v>0.5434187439966179</v>
      </c>
      <c r="D121" s="7">
        <f t="shared" si="6"/>
        <v>0.033573032975631904</v>
      </c>
      <c r="E121" s="7">
        <f t="shared" si="7"/>
        <v>0.07815373919391229</v>
      </c>
      <c r="F121" s="7">
        <f t="shared" si="8"/>
        <v>0.5364919558122736</v>
      </c>
    </row>
    <row r="122" spans="1:6" ht="12.75">
      <c r="A122">
        <f t="shared" si="9"/>
        <v>79</v>
      </c>
      <c r="B122" s="7">
        <f t="shared" si="10"/>
        <v>7.079168603785028</v>
      </c>
      <c r="C122" s="7">
        <f t="shared" si="11"/>
        <v>0.5470629329214495</v>
      </c>
      <c r="D122" s="7">
        <f t="shared" si="6"/>
        <v>0.03485475665128872</v>
      </c>
      <c r="E122" s="7">
        <f t="shared" si="7"/>
        <v>0.0847132792586089</v>
      </c>
      <c r="F122" s="7">
        <f t="shared" si="8"/>
        <v>0.5996995868512176</v>
      </c>
    </row>
    <row r="123" spans="1:6" ht="12.75">
      <c r="A123">
        <f t="shared" si="9"/>
        <v>80</v>
      </c>
      <c r="B123" s="7">
        <f t="shared" si="10"/>
        <v>7.319048438525515</v>
      </c>
      <c r="C123" s="7">
        <f t="shared" si="11"/>
        <v>0.5493759383218855</v>
      </c>
      <c r="D123" s="7">
        <f t="shared" si="6"/>
        <v>0.03618818193184457</v>
      </c>
      <c r="E123" s="7">
        <f t="shared" si="7"/>
        <v>0.08887668897939373</v>
      </c>
      <c r="F123" s="7">
        <f t="shared" si="8"/>
        <v>0.6504927916959495</v>
      </c>
    </row>
    <row r="124" spans="1:6" ht="12.75">
      <c r="A124">
        <f t="shared" si="9"/>
        <v>81</v>
      </c>
      <c r="B124" s="7">
        <f t="shared" si="10"/>
        <v>7.579245555203895</v>
      </c>
      <c r="C124" s="7">
        <f t="shared" si="11"/>
        <v>0.5503220588972659</v>
      </c>
      <c r="D124" s="7">
        <f t="shared" si="6"/>
        <v>0.03753923416944982</v>
      </c>
      <c r="E124" s="7">
        <f t="shared" si="7"/>
        <v>0.09057970601507849</v>
      </c>
      <c r="F124" s="7">
        <f t="shared" si="8"/>
        <v>0.6865258342064591</v>
      </c>
    </row>
    <row r="125" spans="1:6" ht="12.75">
      <c r="A125">
        <f t="shared" si="9"/>
        <v>82</v>
      </c>
      <c r="B125" s="7">
        <f t="shared" si="10"/>
        <v>7.8538558888864785</v>
      </c>
      <c r="C125" s="7">
        <f t="shared" si="11"/>
        <v>0.5499029782860672</v>
      </c>
      <c r="D125" s="7">
        <f t="shared" si="6"/>
        <v>0.03886972869895417</v>
      </c>
      <c r="E125" s="7">
        <f t="shared" si="7"/>
        <v>0.08982536091492074</v>
      </c>
      <c r="F125" s="7">
        <f t="shared" si="8"/>
        <v>0.7054754397930036</v>
      </c>
    </row>
    <row r="126" spans="1:6" ht="12.75">
      <c r="A126">
        <f t="shared" si="9"/>
        <v>83</v>
      </c>
      <c r="B126" s="7">
        <f t="shared" si="10"/>
        <v>8.13604606480368</v>
      </c>
      <c r="C126" s="7">
        <f t="shared" si="11"/>
        <v>0.54815970350084</v>
      </c>
      <c r="D126" s="7">
        <f t="shared" si="6"/>
        <v>0.04013867338696764</v>
      </c>
      <c r="E126" s="7">
        <f t="shared" si="7"/>
        <v>0.08668746630151188</v>
      </c>
      <c r="F126" s="7">
        <f t="shared" si="8"/>
        <v>0.7052932190702172</v>
      </c>
    </row>
    <row r="127" spans="1:6" ht="12.75">
      <c r="A127">
        <f t="shared" si="9"/>
        <v>84</v>
      </c>
      <c r="B127" s="7">
        <f t="shared" si="10"/>
        <v>8.418163352431765</v>
      </c>
      <c r="C127" s="7">
        <f t="shared" si="11"/>
        <v>0.545173126557679</v>
      </c>
      <c r="D127" s="7">
        <f t="shared" si="6"/>
        <v>0.04130420791246648</v>
      </c>
      <c r="E127" s="7">
        <f t="shared" si="7"/>
        <v>0.08131162780382199</v>
      </c>
      <c r="F127" s="7">
        <f t="shared" si="8"/>
        <v>0.6844945653047061</v>
      </c>
    </row>
    <row r="128" spans="1:6" ht="12.75">
      <c r="A128">
        <f t="shared" si="9"/>
        <v>85</v>
      </c>
      <c r="B128" s="7">
        <f t="shared" si="10"/>
        <v>8.691961178553647</v>
      </c>
      <c r="C128" s="7">
        <f t="shared" si="11"/>
        <v>0.5410628269407631</v>
      </c>
      <c r="D128" s="7">
        <f t="shared" si="6"/>
        <v>0.04232607378234843</v>
      </c>
      <c r="E128" s="7">
        <f t="shared" si="7"/>
        <v>0.07391308849337334</v>
      </c>
      <c r="F128" s="7">
        <f t="shared" si="8"/>
        <v>0.6424496957714014</v>
      </c>
    </row>
    <row r="129" spans="1:6" ht="12.75">
      <c r="A129">
        <f t="shared" si="9"/>
        <v>86</v>
      </c>
      <c r="B129" s="7">
        <f t="shared" si="10"/>
        <v>8.948941056862209</v>
      </c>
      <c r="C129" s="7">
        <f t="shared" si="11"/>
        <v>0.5359838297949596</v>
      </c>
      <c r="D129" s="7">
        <f t="shared" si="6"/>
        <v>0.04316838930239724</v>
      </c>
      <c r="E129" s="7">
        <f t="shared" si="7"/>
        <v>0.06477089363092736</v>
      </c>
      <c r="F129" s="7">
        <f t="shared" si="8"/>
        <v>0.5796309093034608</v>
      </c>
    </row>
    <row r="130" spans="1:6" ht="12.75">
      <c r="A130">
        <f t="shared" si="9"/>
        <v>87</v>
      </c>
      <c r="B130" s="7">
        <f t="shared" si="10"/>
        <v>9.180793420583592</v>
      </c>
      <c r="C130" s="7">
        <f t="shared" si="11"/>
        <v>0.5301212150915555</v>
      </c>
      <c r="D130" s="7">
        <f t="shared" si="6"/>
        <v>0.04380240027261899</v>
      </c>
      <c r="E130" s="7">
        <f t="shared" si="7"/>
        <v>0.05421818716479992</v>
      </c>
      <c r="F130" s="7">
        <f t="shared" si="8"/>
        <v>0.49776597599856487</v>
      </c>
    </row>
    <row r="131" spans="1:6" ht="12.75">
      <c r="A131">
        <f t="shared" si="9"/>
        <v>88</v>
      </c>
      <c r="B131" s="7">
        <f t="shared" si="10"/>
        <v>9.379899810983018</v>
      </c>
      <c r="C131" s="7">
        <f t="shared" si="11"/>
        <v>0.5236827216791478</v>
      </c>
      <c r="D131" s="7">
        <f t="shared" si="6"/>
        <v>0.04420882315883979</v>
      </c>
      <c r="E131" s="7">
        <f t="shared" si="7"/>
        <v>0.042628899022465895</v>
      </c>
      <c r="F131" s="7">
        <f t="shared" si="8"/>
        <v>0.399854801883242</v>
      </c>
    </row>
    <row r="132" spans="1:6" ht="12.75">
      <c r="A132">
        <f t="shared" si="9"/>
        <v>89</v>
      </c>
      <c r="B132" s="7">
        <f t="shared" si="10"/>
        <v>9.539841731736315</v>
      </c>
      <c r="C132" s="7">
        <f t="shared" si="11"/>
        <v>0.5168897678243882</v>
      </c>
      <c r="D132" s="7">
        <f t="shared" si="6"/>
        <v>0.04437941920018734</v>
      </c>
      <c r="E132" s="7">
        <f t="shared" si="7"/>
        <v>0.0304015820838989</v>
      </c>
      <c r="F132" s="7">
        <f t="shared" si="8"/>
        <v>0.2900262814747858</v>
      </c>
    </row>
    <row r="133" spans="1:6" ht="12.75">
      <c r="A133">
        <f t="shared" si="9"/>
        <v>90</v>
      </c>
      <c r="B133" s="7">
        <f t="shared" si="10"/>
        <v>9.65585224432623</v>
      </c>
      <c r="C133" s="7">
        <f t="shared" si="11"/>
        <v>0.5099675589856265</v>
      </c>
      <c r="D133" s="7">
        <f t="shared" si="6"/>
        <v>0.04431754259068437</v>
      </c>
      <c r="E133" s="7">
        <f t="shared" si="7"/>
        <v>0.017941606174127482</v>
      </c>
      <c r="F133" s="7">
        <f t="shared" si="8"/>
        <v>0.17324149824326618</v>
      </c>
    </row>
    <row r="134" spans="1:6" ht="12.75">
      <c r="A134">
        <f t="shared" si="9"/>
        <v>91</v>
      </c>
      <c r="B134" s="7">
        <f t="shared" si="10"/>
        <v>9.725148843623536</v>
      </c>
      <c r="C134" s="7">
        <f t="shared" si="11"/>
        <v>0.5031351135601224</v>
      </c>
      <c r="D134" s="7">
        <f t="shared" si="6"/>
        <v>0.04403757481043059</v>
      </c>
      <c r="E134" s="7">
        <f t="shared" si="7"/>
        <v>0.005643204408220119</v>
      </c>
      <c r="F134" s="7">
        <f t="shared" si="8"/>
        <v>0.054881002824933134</v>
      </c>
    </row>
    <row r="135" spans="1:6" ht="12.75">
      <c r="A135">
        <f t="shared" si="9"/>
        <v>92</v>
      </c>
      <c r="B135" s="7">
        <f t="shared" si="10"/>
        <v>9.747101244753509</v>
      </c>
      <c r="C135" s="7">
        <f t="shared" si="11"/>
        <v>0.4965960644091366</v>
      </c>
      <c r="D135" s="7">
        <f t="shared" si="6"/>
        <v>0.0435633490578779</v>
      </c>
      <c r="E135" s="7">
        <f t="shared" si="7"/>
        <v>-0.006127084063554131</v>
      </c>
      <c r="F135" s="7">
        <f t="shared" si="8"/>
        <v>-0.05972130870257786</v>
      </c>
    </row>
    <row r="136" spans="1:6" ht="12.75">
      <c r="A136">
        <f t="shared" si="9"/>
        <v>93</v>
      </c>
      <c r="B136" s="7">
        <f t="shared" si="10"/>
        <v>9.723212721272478</v>
      </c>
      <c r="C136" s="7">
        <f t="shared" si="11"/>
        <v>0.49053097733463275</v>
      </c>
      <c r="D136" s="7">
        <f t="shared" si="6"/>
        <v>0.042925833350984904</v>
      </c>
      <c r="E136" s="7">
        <f t="shared" si="7"/>
        <v>-0.01704424079766102</v>
      </c>
      <c r="F136" s="7">
        <f t="shared" si="8"/>
        <v>-0.165724778948249</v>
      </c>
    </row>
    <row r="137" spans="1:6" ht="12.75">
      <c r="A137">
        <f t="shared" si="9"/>
        <v>94</v>
      </c>
      <c r="B137" s="7">
        <f t="shared" si="10"/>
        <v>9.656922809693178</v>
      </c>
      <c r="C137" s="7">
        <f t="shared" si="11"/>
        <v>0.48509169462511226</v>
      </c>
      <c r="D137" s="7">
        <f t="shared" si="6"/>
        <v>0.042160437455561674</v>
      </c>
      <c r="E137" s="7">
        <f t="shared" si="7"/>
        <v>-0.026834949674798093</v>
      </c>
      <c r="F137" s="7">
        <f t="shared" si="8"/>
        <v>-0.25914303761152624</v>
      </c>
    </row>
    <row r="138" spans="1:6" ht="12.75">
      <c r="A138">
        <f t="shared" si="9"/>
        <v>95</v>
      </c>
      <c r="B138" s="7">
        <f t="shared" si="10"/>
        <v>9.553265594648568</v>
      </c>
      <c r="C138" s="7">
        <f t="shared" si="11"/>
        <v>0.48039791853417796</v>
      </c>
      <c r="D138" s="7">
        <f t="shared" si="6"/>
        <v>0.04130432016186013</v>
      </c>
      <c r="E138" s="7">
        <f t="shared" si="7"/>
        <v>-0.035283746638479926</v>
      </c>
      <c r="F138" s="7">
        <f t="shared" si="8"/>
        <v>-0.33707500281168734</v>
      </c>
    </row>
    <row r="139" spans="1:6" ht="12.75">
      <c r="A139">
        <f t="shared" si="9"/>
        <v>96</v>
      </c>
      <c r="B139" s="7">
        <f t="shared" si="10"/>
        <v>9.418435593523894</v>
      </c>
      <c r="C139" s="7">
        <f t="shared" si="11"/>
        <v>0.4765359621326489</v>
      </c>
      <c r="D139" s="7">
        <f t="shared" si="6"/>
        <v>0.040394009406098656</v>
      </c>
      <c r="E139" s="7">
        <f t="shared" si="7"/>
        <v>-0.042235268161232055</v>
      </c>
      <c r="F139" s="7">
        <f t="shared" si="8"/>
        <v>-0.39779015295177445</v>
      </c>
    </row>
    <row r="140" spans="1:6" ht="12.75">
      <c r="A140">
        <f t="shared" si="9"/>
        <v>97</v>
      </c>
      <c r="B140" s="7">
        <f t="shared" si="10"/>
        <v>9.259319532343184</v>
      </c>
      <c r="C140" s="7">
        <f t="shared" si="11"/>
        <v>0.47355936856559416</v>
      </c>
      <c r="D140" s="7">
        <f t="shared" si="6"/>
        <v>0.039463537599751596</v>
      </c>
      <c r="E140" s="7">
        <f t="shared" si="7"/>
        <v>-0.047593136581930595</v>
      </c>
      <c r="F140" s="7">
        <f t="shared" si="8"/>
        <v>-0.4406800591585469</v>
      </c>
    </row>
    <row r="141" spans="1:6" ht="12.75">
      <c r="A141">
        <f t="shared" si="9"/>
        <v>98</v>
      </c>
      <c r="B141" s="7">
        <f t="shared" si="10"/>
        <v>9.083047508679766</v>
      </c>
      <c r="C141" s="7">
        <f t="shared" si="11"/>
        <v>0.4714909649172451</v>
      </c>
      <c r="D141" s="7">
        <f t="shared" si="6"/>
        <v>0.038543173508309415</v>
      </c>
      <c r="E141" s="7">
        <f t="shared" si="7"/>
        <v>-0.051316263148958784</v>
      </c>
      <c r="F141" s="7">
        <f t="shared" si="8"/>
        <v>-0.46610805614990536</v>
      </c>
    </row>
    <row r="142" spans="1:6" ht="12.75">
      <c r="A142">
        <f t="shared" si="9"/>
        <v>99</v>
      </c>
      <c r="B142" s="7">
        <f t="shared" si="10"/>
        <v>8.896604286219803</v>
      </c>
      <c r="C142" s="7">
        <f t="shared" si="11"/>
        <v>0.47032587664673325</v>
      </c>
      <c r="D142" s="7">
        <f t="shared" si="6"/>
        <v>0.03765872889085872</v>
      </c>
      <c r="E142" s="7">
        <f t="shared" si="7"/>
        <v>-0.05341342203588017</v>
      </c>
      <c r="F142" s="7">
        <f t="shared" si="8"/>
        <v>-0.47519807942607883</v>
      </c>
    </row>
    <row r="143" spans="1:6" ht="12.75">
      <c r="A143">
        <f t="shared" si="9"/>
        <v>100</v>
      </c>
      <c r="B143" s="7">
        <f t="shared" si="10"/>
        <v>8.706525054449372</v>
      </c>
      <c r="C143" s="7">
        <f t="shared" si="11"/>
        <v>0.4700350647163568</v>
      </c>
      <c r="D143" s="7">
        <f t="shared" si="6"/>
        <v>0.03683134860680423</v>
      </c>
      <c r="E143" s="7">
        <f t="shared" si="7"/>
        <v>-0.05393688351055777</v>
      </c>
      <c r="F143" s="7">
        <f t="shared" si="8"/>
        <v>-0.4696028276435884</v>
      </c>
    </row>
    <row r="144" spans="1:6" ht="12.75">
      <c r="A144">
        <f t="shared" si="9"/>
        <v>101</v>
      </c>
      <c r="B144" s="7">
        <f t="shared" si="10"/>
        <v>8.518683923391936</v>
      </c>
      <c r="C144" s="7">
        <f t="shared" si="11"/>
        <v>0.47056903150756957</v>
      </c>
      <c r="D144" s="7">
        <f t="shared" si="6"/>
        <v>0.036077659591946816</v>
      </c>
      <c r="E144" s="7">
        <f t="shared" si="7"/>
        <v>-0.052975743286374846</v>
      </c>
      <c r="F144" s="7">
        <f t="shared" si="8"/>
        <v>-0.45128361266337974</v>
      </c>
    </row>
    <row r="145" spans="1:6" ht="12.75">
      <c r="A145">
        <f t="shared" si="9"/>
        <v>102</v>
      </c>
      <c r="B145" s="7">
        <f t="shared" si="10"/>
        <v>8.338170478326585</v>
      </c>
      <c r="C145" s="7">
        <f t="shared" si="11"/>
        <v>0.47186144462966234</v>
      </c>
      <c r="D145" s="7">
        <f t="shared" si="6"/>
        <v>0.03541015050724426</v>
      </c>
      <c r="E145" s="7">
        <f t="shared" si="7"/>
        <v>-0.05064939966660789</v>
      </c>
      <c r="F145" s="7">
        <f t="shared" si="8"/>
        <v>-0.4223233290450743</v>
      </c>
    </row>
    <row r="146" spans="1:6" ht="12.75">
      <c r="A146">
        <f t="shared" si="9"/>
        <v>103</v>
      </c>
      <c r="B146" s="7">
        <f t="shared" si="10"/>
        <v>8.169241146708556</v>
      </c>
      <c r="C146" s="7">
        <f t="shared" si="11"/>
        <v>0.4738325273776687</v>
      </c>
      <c r="D146" s="7">
        <f t="shared" si="6"/>
        <v>0.03483766961372303</v>
      </c>
      <c r="E146" s="7">
        <f t="shared" si="7"/>
        <v>-0.047101450720196454</v>
      </c>
      <c r="F146" s="7">
        <f t="shared" si="8"/>
        <v>-0.3847831092930942</v>
      </c>
    </row>
    <row r="147" spans="1:6" ht="12.75">
      <c r="A147">
        <f t="shared" si="9"/>
        <v>104</v>
      </c>
      <c r="B147" s="7">
        <f t="shared" si="10"/>
        <v>8.015327902991318</v>
      </c>
      <c r="C147" s="7">
        <f t="shared" si="11"/>
        <v>0.47639214727042956</v>
      </c>
      <c r="D147" s="7">
        <f t="shared" si="6"/>
        <v>0.03436595343704361</v>
      </c>
      <c r="E147" s="7">
        <f t="shared" si="7"/>
        <v>-0.042494134913226914</v>
      </c>
      <c r="F147" s="7">
        <f t="shared" si="8"/>
        <v>-0.34060442528346524</v>
      </c>
    </row>
    <row r="148" spans="1:6" ht="12.75">
      <c r="A148">
        <f t="shared" si="9"/>
        <v>105</v>
      </c>
      <c r="B148" s="7">
        <f t="shared" si="10"/>
        <v>7.879086132877932</v>
      </c>
      <c r="C148" s="7">
        <f t="shared" si="11"/>
        <v>0.4794425942268108</v>
      </c>
      <c r="D148" s="7">
        <f t="shared" si="6"/>
        <v>0.03399812546115137</v>
      </c>
      <c r="E148" s="7">
        <f t="shared" si="7"/>
        <v>-0.03700333039174075</v>
      </c>
      <c r="F148" s="7">
        <f t="shared" si="8"/>
        <v>-0.2915524273598651</v>
      </c>
    </row>
    <row r="149" spans="1:6" ht="12.75">
      <c r="A149">
        <f t="shared" si="9"/>
        <v>106</v>
      </c>
      <c r="B149" s="7">
        <f t="shared" si="10"/>
        <v>7.762465161933986</v>
      </c>
      <c r="C149" s="7">
        <f t="shared" si="11"/>
        <v>0.4828810777258408</v>
      </c>
      <c r="D149" s="7">
        <f t="shared" si="6"/>
        <v>0.033735127888835786</v>
      </c>
      <c r="E149" s="7">
        <f t="shared" si="7"/>
        <v>-0.030814060093486566</v>
      </c>
      <c r="F149" s="7">
        <f t="shared" si="8"/>
        <v>-0.23919306797342976</v>
      </c>
    </row>
    <row r="150" spans="1:6" ht="12.75">
      <c r="A150">
        <f t="shared" si="9"/>
        <v>107</v>
      </c>
      <c r="B150" s="7">
        <f t="shared" si="10"/>
        <v>7.666787934744614</v>
      </c>
      <c r="C150" s="7">
        <f t="shared" si="11"/>
        <v>0.48660199121203074</v>
      </c>
      <c r="D150" s="7">
        <f t="shared" si="6"/>
        <v>0.03357606847722392</v>
      </c>
      <c r="E150" s="7">
        <f t="shared" si="7"/>
        <v>-0.02411641581834473</v>
      </c>
      <c r="F150" s="7">
        <f t="shared" si="8"/>
        <v>-0.18489544582536954</v>
      </c>
    </row>
    <row r="151" spans="1:6" ht="12.75">
      <c r="A151">
        <f t="shared" si="9"/>
        <v>108</v>
      </c>
      <c r="B151" s="7">
        <f t="shared" si="10"/>
        <v>7.592829756414466</v>
      </c>
      <c r="C151" s="7">
        <f t="shared" si="11"/>
        <v>0.4904989967388844</v>
      </c>
      <c r="D151" s="7">
        <f t="shared" si="6"/>
        <v>0.03351847840137399</v>
      </c>
      <c r="E151" s="7">
        <f t="shared" si="7"/>
        <v>-0.017101805870008296</v>
      </c>
      <c r="F151" s="7">
        <f t="shared" si="8"/>
        <v>-0.12985110049822257</v>
      </c>
    </row>
    <row r="152" spans="1:6" ht="12.75">
      <c r="A152">
        <f t="shared" si="9"/>
        <v>109</v>
      </c>
      <c r="B152" s="7">
        <f t="shared" si="10"/>
        <v>7.5408893162151776</v>
      </c>
      <c r="C152" s="7">
        <f t="shared" si="11"/>
        <v>0.49446697797806527</v>
      </c>
      <c r="D152" s="7">
        <f t="shared" si="6"/>
        <v>0.03355848676310398</v>
      </c>
      <c r="E152" s="7">
        <f t="shared" si="7"/>
        <v>-0.009959439639482422</v>
      </c>
      <c r="F152" s="7">
        <f t="shared" si="8"/>
        <v>-0.07510303197286294</v>
      </c>
    </row>
    <row r="153" spans="1:6" ht="12.75">
      <c r="A153">
        <f t="shared" si="9"/>
        <v>110</v>
      </c>
      <c r="B153" s="7">
        <f t="shared" si="10"/>
        <v>7.510848103426032</v>
      </c>
      <c r="C153" s="7">
        <f t="shared" si="11"/>
        <v>0.49840389906505705</v>
      </c>
      <c r="D153" s="7">
        <f t="shared" si="6"/>
        <v>0.03369092382029631</v>
      </c>
      <c r="E153" s="7">
        <f t="shared" si="7"/>
        <v>-0.002872981682897372</v>
      </c>
      <c r="F153" s="7">
        <f t="shared" si="8"/>
        <v>-0.02157852902416746</v>
      </c>
    </row>
    <row r="154" spans="1:6" ht="12.75">
      <c r="A154">
        <f t="shared" si="9"/>
        <v>111</v>
      </c>
      <c r="B154" s="7">
        <f t="shared" si="10"/>
        <v>7.502216691816366</v>
      </c>
      <c r="C154" s="7">
        <f t="shared" si="11"/>
        <v>0.5022125931140317</v>
      </c>
      <c r="D154" s="7">
        <f t="shared" si="6"/>
        <v>0.03390936929010422</v>
      </c>
      <c r="E154" s="7">
        <f t="shared" si="7"/>
        <v>0.003982667605256834</v>
      </c>
      <c r="F154" s="7">
        <f t="shared" si="8"/>
        <v>0.029878835386114133</v>
      </c>
    </row>
    <row r="155" spans="1:6" ht="12.75">
      <c r="A155">
        <f t="shared" si="9"/>
        <v>112</v>
      </c>
      <c r="B155" s="7">
        <f t="shared" si="10"/>
        <v>7.514168225970812</v>
      </c>
      <c r="C155" s="7">
        <f t="shared" si="11"/>
        <v>0.5058024894886842</v>
      </c>
      <c r="D155" s="7">
        <f t="shared" si="6"/>
        <v>0.03420616495619526</v>
      </c>
      <c r="E155" s="7">
        <f t="shared" si="7"/>
        <v>0.010444481079631574</v>
      </c>
      <c r="F155" s="7">
        <f t="shared" si="8"/>
        <v>0.07848158786532089</v>
      </c>
    </row>
    <row r="156" spans="1:6" ht="12.75">
      <c r="A156">
        <f t="shared" si="9"/>
        <v>113</v>
      </c>
      <c r="B156" s="7">
        <f t="shared" si="10"/>
        <v>7.54556086111694</v>
      </c>
      <c r="C156" s="7">
        <f t="shared" si="11"/>
        <v>0.5090912741998491</v>
      </c>
      <c r="D156" s="7">
        <f t="shared" si="6"/>
        <v>0.0345724127400468</v>
      </c>
      <c r="E156" s="7">
        <f t="shared" si="7"/>
        <v>0.016364293559728363</v>
      </c>
      <c r="F156" s="7">
        <f t="shared" si="8"/>
        <v>0.12347777300411433</v>
      </c>
    </row>
    <row r="157" spans="1:6" ht="12.75">
      <c r="A157">
        <f t="shared" si="9"/>
        <v>114</v>
      </c>
      <c r="B157" s="7">
        <f t="shared" si="10"/>
        <v>7.5949519703185855</v>
      </c>
      <c r="C157" s="7">
        <f t="shared" si="11"/>
        <v>0.5120064637698158</v>
      </c>
      <c r="D157" s="7">
        <f t="shared" si="6"/>
        <v>0.03499798050741972</v>
      </c>
      <c r="E157" s="7">
        <f t="shared" si="7"/>
        <v>0.02161163478566834</v>
      </c>
      <c r="F157" s="7">
        <f t="shared" si="8"/>
        <v>0.16413932819721744</v>
      </c>
    </row>
    <row r="158" spans="1:6" ht="12.75">
      <c r="A158">
        <f t="shared" si="9"/>
        <v>115</v>
      </c>
      <c r="B158" s="7">
        <f t="shared" si="10"/>
        <v>7.660607701597472</v>
      </c>
      <c r="C158" s="7">
        <f t="shared" si="11"/>
        <v>0.5144868599865577</v>
      </c>
      <c r="D158" s="7">
        <f t="shared" si="6"/>
        <v>0.035471538017853514</v>
      </c>
      <c r="E158" s="7">
        <f t="shared" si="7"/>
        <v>0.026076347975803663</v>
      </c>
      <c r="F158" s="7">
        <f t="shared" si="8"/>
        <v>0.1997606721329772</v>
      </c>
    </row>
    <row r="159" spans="1:6" ht="12.75">
      <c r="A159">
        <f t="shared" si="9"/>
        <v>116</v>
      </c>
      <c r="B159" s="7">
        <f t="shared" si="10"/>
        <v>7.7405119704506635</v>
      </c>
      <c r="C159" s="7">
        <f t="shared" si="11"/>
        <v>0.5164838416018637</v>
      </c>
      <c r="D159" s="7">
        <f t="shared" si="6"/>
        <v>0.03598064422617213</v>
      </c>
      <c r="E159" s="7">
        <f t="shared" si="7"/>
        <v>0.02967091488335452</v>
      </c>
      <c r="F159" s="7">
        <f t="shared" si="8"/>
        <v>0.22966807182882842</v>
      </c>
    </row>
    <row r="160" spans="1:6" ht="12.75">
      <c r="A160">
        <f t="shared" si="9"/>
        <v>117</v>
      </c>
      <c r="B160" s="7">
        <f t="shared" si="10"/>
        <v>7.832379199182195</v>
      </c>
      <c r="C160" s="7">
        <f t="shared" si="11"/>
        <v>0.5179624398205983</v>
      </c>
      <c r="D160" s="7">
        <f t="shared" si="6"/>
        <v>0.03651190415647662</v>
      </c>
      <c r="E160" s="7">
        <f t="shared" si="7"/>
        <v>0.03233239167707699</v>
      </c>
      <c r="F160" s="7">
        <f t="shared" si="8"/>
        <v>0.2532395520313493</v>
      </c>
    </row>
    <row r="161" spans="1:6" ht="12.75">
      <c r="A161">
        <f t="shared" si="9"/>
        <v>118</v>
      </c>
      <c r="B161" s="7">
        <f t="shared" si="10"/>
        <v>7.933675019994735</v>
      </c>
      <c r="C161" s="7">
        <f t="shared" si="11"/>
        <v>0.5189021382774753</v>
      </c>
      <c r="D161" s="7">
        <f t="shared" si="6"/>
        <v>0.03705120839046473</v>
      </c>
      <c r="E161" s="7">
        <f t="shared" si="7"/>
        <v>0.03402384889945539</v>
      </c>
      <c r="F161" s="7">
        <f t="shared" si="8"/>
        <v>0.26993416009768456</v>
      </c>
    </row>
    <row r="162" spans="1:6" ht="12.75">
      <c r="A162">
        <f t="shared" si="9"/>
        <v>119</v>
      </c>
      <c r="B162" s="7">
        <f t="shared" si="10"/>
        <v>8.04164868403381</v>
      </c>
      <c r="C162" s="7">
        <f t="shared" si="11"/>
        <v>0.5192973362622915</v>
      </c>
      <c r="D162" s="7">
        <f t="shared" si="6"/>
        <v>0.03758406066698327</v>
      </c>
      <c r="E162" s="7">
        <f t="shared" si="7"/>
        <v>0.03473520527212453</v>
      </c>
      <c r="F162" s="7">
        <f t="shared" si="8"/>
        <v>0.27932831776622447</v>
      </c>
    </row>
    <row r="163" spans="1:6" ht="12.75">
      <c r="A163">
        <f t="shared" si="9"/>
        <v>120</v>
      </c>
      <c r="B163" s="7">
        <f t="shared" si="10"/>
        <v>8.1533800111403</v>
      </c>
      <c r="C163" s="7">
        <f t="shared" si="11"/>
        <v>0.5191574175172852</v>
      </c>
      <c r="D163" s="7">
        <f t="shared" si="6"/>
        <v>0.03809598939558586</v>
      </c>
      <c r="E163" s="7">
        <f t="shared" si="7"/>
        <v>0.034483351531113066</v>
      </c>
      <c r="F163" s="7">
        <f t="shared" si="8"/>
        <v>0.2811558690909015</v>
      </c>
    </row>
    <row r="164" spans="1:6" ht="12.75">
      <c r="A164">
        <f t="shared" si="9"/>
        <v>121</v>
      </c>
      <c r="B164" s="7">
        <f t="shared" si="10"/>
        <v>8.265842358776661</v>
      </c>
      <c r="C164" s="7">
        <f t="shared" si="11"/>
        <v>0.5185063771248095</v>
      </c>
      <c r="D164" s="7">
        <f t="shared" si="6"/>
        <v>0.03857302777800668</v>
      </c>
      <c r="E164" s="7">
        <f t="shared" si="7"/>
        <v>0.03331147882465699</v>
      </c>
      <c r="F164" s="7">
        <f t="shared" si="8"/>
        <v>0.2753474327023415</v>
      </c>
    </row>
    <row r="165" spans="1:6" ht="12.75">
      <c r="A165">
        <f t="shared" si="9"/>
        <v>122</v>
      </c>
      <c r="B165" s="7">
        <f t="shared" si="10"/>
        <v>8.375981331857597</v>
      </c>
      <c r="C165" s="7">
        <f t="shared" si="11"/>
        <v>0.51738197644766</v>
      </c>
      <c r="D165" s="7">
        <f t="shared" si="6"/>
        <v>0.03900223598548669</v>
      </c>
      <c r="E165" s="7">
        <f t="shared" si="7"/>
        <v>0.031287557605788066</v>
      </c>
      <c r="F165" s="7">
        <f t="shared" si="8"/>
        <v>0.2620639984255</v>
      </c>
    </row>
    <row r="166" spans="1:6" ht="12.75">
      <c r="A166">
        <f t="shared" si="9"/>
        <v>123</v>
      </c>
      <c r="B166" s="7">
        <f t="shared" si="10"/>
        <v>8.480806931227796</v>
      </c>
      <c r="C166" s="7">
        <f t="shared" si="11"/>
        <v>0.5158344204963893</v>
      </c>
      <c r="D166" s="7">
        <f t="shared" si="6"/>
        <v>0.03937222915840486</v>
      </c>
      <c r="E166" s="7">
        <f t="shared" si="7"/>
        <v>0.02850195689350044</v>
      </c>
      <c r="F166" s="7">
        <f t="shared" si="8"/>
        <v>0.2417195935759544</v>
      </c>
    </row>
    <row r="167" spans="1:6" ht="12.75">
      <c r="A167">
        <f t="shared" si="9"/>
        <v>124</v>
      </c>
      <c r="B167" s="7">
        <f t="shared" si="10"/>
        <v>8.577494768658179</v>
      </c>
      <c r="C167" s="7">
        <f t="shared" si="11"/>
        <v>0.5139245820071159</v>
      </c>
      <c r="D167" s="7">
        <f t="shared" si="6"/>
        <v>0.039673668722857894</v>
      </c>
      <c r="E167" s="7">
        <f t="shared" si="7"/>
        <v>0.02506424761280854</v>
      </c>
      <c r="F167" s="7">
        <f t="shared" si="8"/>
        <v>0.2149884527792185</v>
      </c>
    </row>
    <row r="168" spans="1:6" ht="12.75">
      <c r="A168">
        <f t="shared" si="9"/>
        <v>125</v>
      </c>
      <c r="B168" s="7">
        <f t="shared" si="10"/>
        <v>8.663490149769865</v>
      </c>
      <c r="C168" s="7">
        <f t="shared" si="11"/>
        <v>0.511721829186647</v>
      </c>
      <c r="D168" s="7">
        <f t="shared" si="6"/>
        <v>0.0398996732392266</v>
      </c>
      <c r="E168" s="7">
        <f t="shared" si="7"/>
        <v>0.021099292535964438</v>
      </c>
      <c r="F168" s="7">
        <f t="shared" si="8"/>
        <v>0.18279351305244076</v>
      </c>
    </row>
    <row r="169" spans="1:6" ht="12.75">
      <c r="A169">
        <f t="shared" si="9"/>
        <v>126</v>
      </c>
      <c r="B169" s="7">
        <f t="shared" si="10"/>
        <v>8.736607554990842</v>
      </c>
      <c r="C169" s="7">
        <f t="shared" si="11"/>
        <v>0.5093015457554982</v>
      </c>
      <c r="D169" s="7">
        <f t="shared" si="6"/>
        <v>0.040046109591744</v>
      </c>
      <c r="E169" s="7">
        <f t="shared" si="7"/>
        <v>0.01674278235989679</v>
      </c>
      <c r="F169" s="7">
        <f t="shared" si="8"/>
        <v>0.1462751188570417</v>
      </c>
    </row>
    <row r="170" spans="1:6" ht="12.75">
      <c r="A170">
        <f t="shared" si="9"/>
        <v>127</v>
      </c>
      <c r="B170" s="7">
        <f t="shared" si="10"/>
        <v>8.795117602533658</v>
      </c>
      <c r="C170" s="7">
        <f t="shared" si="11"/>
        <v>0.506742458350738</v>
      </c>
      <c r="D170" s="7">
        <f t="shared" si="6"/>
        <v>0.04011173563852579</v>
      </c>
      <c r="E170" s="7">
        <f t="shared" si="7"/>
        <v>0.012136425031328385</v>
      </c>
      <c r="F170" s="7">
        <f t="shared" si="8"/>
        <v>0.10674128542486638</v>
      </c>
    </row>
    <row r="171" spans="1:6" ht="12.75">
      <c r="A171">
        <f t="shared" si="9"/>
        <v>128</v>
      </c>
      <c r="B171" s="7">
        <f t="shared" si="10"/>
        <v>8.837814116703605</v>
      </c>
      <c r="C171" s="7">
        <f t="shared" si="11"/>
        <v>0.5041239036005205</v>
      </c>
      <c r="D171" s="7">
        <f aca="true" t="shared" si="12" ref="D171:D234">$B$13*B171*C171</f>
        <v>0.040098180166275664</v>
      </c>
      <c r="E171" s="7">
        <f aca="true" t="shared" si="13" ref="E171:E234">($B$14*D171-$B$15*B171)/B171</f>
        <v>0.007423026480936729</v>
      </c>
      <c r="F171" s="7">
        <f aca="true" t="shared" si="14" ref="F171:F234">E171*B171</f>
        <v>0.0656033282218873</v>
      </c>
    </row>
    <row r="172" spans="1:6" ht="12.75">
      <c r="A172">
        <f aca="true" t="shared" si="15" ref="A172:A235">A171+1</f>
        <v>129</v>
      </c>
      <c r="B172" s="7">
        <f t="shared" si="10"/>
        <v>8.86405544799236</v>
      </c>
      <c r="C172" s="7">
        <f t="shared" si="11"/>
        <v>0.5015231724471089</v>
      </c>
      <c r="D172" s="7">
        <f t="shared" si="12"/>
        <v>0.04000976288121786</v>
      </c>
      <c r="E172" s="7">
        <f t="shared" si="13"/>
        <v>0.002741710404795735</v>
      </c>
      <c r="F172" s="7">
        <f t="shared" si="14"/>
        <v>0.024302673050446977</v>
      </c>
    </row>
    <row r="173" spans="1:6" ht="12.75">
      <c r="A173">
        <f t="shared" si="15"/>
        <v>130</v>
      </c>
      <c r="B173" s="7">
        <f aca="true" t="shared" si="16" ref="B173:B236">IF(C172&gt;0,(B172+$B$11*F172),0)</f>
        <v>8.873776517212539</v>
      </c>
      <c r="C173" s="7">
        <f aca="true" t="shared" si="17" ref="C173:C236">MAX(C172+(($B$12)*C172)*(1-(C172/$B$16))-D172,0)</f>
        <v>0.49901306155774544</v>
      </c>
      <c r="D173" s="7">
        <f t="shared" si="12"/>
        <v>0.03985317348690111</v>
      </c>
      <c r="E173" s="7">
        <f t="shared" si="13"/>
        <v>-0.0017764891960582662</v>
      </c>
      <c r="F173" s="7">
        <f t="shared" si="14"/>
        <v>-0.015764168111063626</v>
      </c>
    </row>
    <row r="174" spans="1:6" ht="12.75">
      <c r="A174">
        <f t="shared" si="15"/>
        <v>131</v>
      </c>
      <c r="B174" s="7">
        <f t="shared" si="16"/>
        <v>8.867470849968113</v>
      </c>
      <c r="C174" s="7">
        <f t="shared" si="17"/>
        <v>0.496659741963721</v>
      </c>
      <c r="D174" s="7">
        <f t="shared" si="12"/>
        <v>0.03963704205794382</v>
      </c>
      <c r="E174" s="7">
        <f t="shared" si="13"/>
        <v>-0.0060124644653023725</v>
      </c>
      <c r="F174" s="7">
        <f t="shared" si="14"/>
        <v>-0.05331535338253791</v>
      </c>
    </row>
    <row r="175" spans="1:6" ht="12.75">
      <c r="A175">
        <f t="shared" si="15"/>
        <v>132</v>
      </c>
      <c r="B175" s="7">
        <f t="shared" si="16"/>
        <v>8.846144708615098</v>
      </c>
      <c r="C175" s="7">
        <f t="shared" si="17"/>
        <v>0.49452102630721484</v>
      </c>
      <c r="D175" s="7">
        <f t="shared" si="12"/>
        <v>0.039371441041498284</v>
      </c>
      <c r="E175" s="7">
        <f t="shared" si="13"/>
        <v>-0.009862152647013353</v>
      </c>
      <c r="F175" s="7">
        <f t="shared" si="14"/>
        <v>-0.08724202945393156</v>
      </c>
    </row>
    <row r="176" spans="1:6" ht="12.75">
      <c r="A176">
        <f t="shared" si="15"/>
        <v>133</v>
      </c>
      <c r="B176" s="7">
        <f t="shared" si="16"/>
        <v>8.811247896833525</v>
      </c>
      <c r="C176" s="7">
        <f t="shared" si="17"/>
        <v>0.4926450823928077</v>
      </c>
      <c r="D176" s="7">
        <f t="shared" si="12"/>
        <v>0.03906736151507104</v>
      </c>
      <c r="E176" s="7">
        <f t="shared" si="13"/>
        <v>-0.013238851692946292</v>
      </c>
      <c r="F176" s="7">
        <f t="shared" si="14"/>
        <v>-0.11665080413596396</v>
      </c>
    </row>
    <row r="177" spans="1:6" ht="12.75">
      <c r="A177">
        <f t="shared" si="15"/>
        <v>134</v>
      </c>
      <c r="B177" s="7">
        <f t="shared" si="16"/>
        <v>8.764587575179139</v>
      </c>
      <c r="C177" s="7">
        <f t="shared" si="17"/>
        <v>0.49106960665578536</v>
      </c>
      <c r="D177" s="7">
        <f t="shared" si="12"/>
        <v>0.038736203157390625</v>
      </c>
      <c r="E177" s="7">
        <f t="shared" si="13"/>
        <v>-0.01607470801958651</v>
      </c>
      <c r="F177" s="7">
        <f t="shared" si="14"/>
        <v>-0.14088818618310037</v>
      </c>
    </row>
    <row r="178" spans="1:6" ht="12.75">
      <c r="A178">
        <f t="shared" si="15"/>
        <v>135</v>
      </c>
      <c r="B178" s="7">
        <f t="shared" si="16"/>
        <v>8.708232300705898</v>
      </c>
      <c r="C178" s="7">
        <f t="shared" si="17"/>
        <v>0.4898214407096024</v>
      </c>
      <c r="D178" s="7">
        <f t="shared" si="12"/>
        <v>0.03838931002409093</v>
      </c>
      <c r="E178" s="7">
        <f t="shared" si="13"/>
        <v>-0.018321406722715716</v>
      </c>
      <c r="F178" s="7">
        <f t="shared" si="14"/>
        <v>-0.1595470658171232</v>
      </c>
    </row>
    <row r="179" spans="1:6" ht="12.75">
      <c r="A179">
        <f t="shared" si="15"/>
        <v>136</v>
      </c>
      <c r="B179" s="7">
        <f t="shared" si="16"/>
        <v>8.644413474379048</v>
      </c>
      <c r="C179" s="7">
        <f t="shared" si="17"/>
        <v>0.4889165902251273</v>
      </c>
      <c r="D179" s="7">
        <f t="shared" si="12"/>
        <v>0.038037574443505945</v>
      </c>
      <c r="E179" s="7">
        <f t="shared" si="13"/>
        <v>-0.019950137594771006</v>
      </c>
      <c r="F179" s="7">
        <f t="shared" si="14"/>
        <v>-0.1724572382399545</v>
      </c>
    </row>
    <row r="180" spans="1:6" ht="12.75">
      <c r="A180">
        <f t="shared" si="15"/>
        <v>137</v>
      </c>
      <c r="B180" s="7">
        <f t="shared" si="16"/>
        <v>8.575430579083067</v>
      </c>
      <c r="C180" s="7">
        <f t="shared" si="17"/>
        <v>0.48836058948578565</v>
      </c>
      <c r="D180" s="7">
        <f t="shared" si="12"/>
        <v>0.03769112099425895</v>
      </c>
      <c r="E180" s="7">
        <f t="shared" si="13"/>
        <v>-0.020950938925585853</v>
      </c>
      <c r="F180" s="7">
        <f t="shared" si="14"/>
        <v>-0.17966332232297066</v>
      </c>
    </row>
    <row r="181" spans="1:6" ht="12.75">
      <c r="A181">
        <f t="shared" si="15"/>
        <v>138</v>
      </c>
      <c r="B181" s="7">
        <f t="shared" si="16"/>
        <v>8.503565250153878</v>
      </c>
      <c r="C181" s="7">
        <f t="shared" si="17"/>
        <v>0.48814914710995894</v>
      </c>
      <c r="D181" s="7">
        <f t="shared" si="12"/>
        <v>0.0373590731183085</v>
      </c>
      <c r="E181" s="7">
        <f t="shared" si="13"/>
        <v>-0.02133153520207399</v>
      </c>
      <c r="F181" s="7">
        <f t="shared" si="14"/>
        <v>-0.18139410147679058</v>
      </c>
    </row>
    <row r="182" spans="1:6" ht="12.75">
      <c r="A182">
        <f t="shared" si="15"/>
        <v>139</v>
      </c>
      <c r="B182" s="7">
        <f t="shared" si="16"/>
        <v>8.431007609563162</v>
      </c>
      <c r="C182" s="7">
        <f t="shared" si="17"/>
        <v>0.48826900758451725</v>
      </c>
      <c r="D182" s="7">
        <f t="shared" si="12"/>
        <v>0.037049397466130264</v>
      </c>
      <c r="E182" s="7">
        <f t="shared" si="13"/>
        <v>-0.021115786347868887</v>
      </c>
      <c r="F182" s="7">
        <f t="shared" si="14"/>
        <v>-0.1780273553807925</v>
      </c>
    </row>
    <row r="183" spans="1:6" ht="12.75">
      <c r="A183">
        <f t="shared" si="15"/>
        <v>140</v>
      </c>
      <c r="B183" s="7">
        <f t="shared" si="16"/>
        <v>8.359796667410844</v>
      </c>
      <c r="C183" s="7">
        <f t="shared" si="17"/>
        <v>0.4886989676909292</v>
      </c>
      <c r="D183" s="7">
        <f t="shared" si="12"/>
        <v>0.03676881601322775</v>
      </c>
      <c r="E183" s="7">
        <f t="shared" si="13"/>
        <v>-0.020341858156327365</v>
      </c>
      <c r="F183" s="7">
        <f t="shared" si="14"/>
        <v>-0.1700537980242096</v>
      </c>
    </row>
    <row r="184" spans="1:6" ht="12.75">
      <c r="A184">
        <f t="shared" si="15"/>
        <v>141</v>
      </c>
      <c r="B184" s="7">
        <f t="shared" si="16"/>
        <v>8.291775148201161</v>
      </c>
      <c r="C184" s="7">
        <f t="shared" si="17"/>
        <v>0.4894109946780138</v>
      </c>
      <c r="D184" s="7">
        <f t="shared" si="12"/>
        <v>0.03652277330634809</v>
      </c>
      <c r="E184" s="7">
        <f t="shared" si="13"/>
        <v>-0.019060209579575257</v>
      </c>
      <c r="F184" s="7">
        <f t="shared" si="14"/>
        <v>-0.15804297211142782</v>
      </c>
    </row>
    <row r="185" spans="1:6" ht="12.75">
      <c r="A185">
        <f t="shared" si="15"/>
        <v>142</v>
      </c>
      <c r="B185" s="7">
        <f t="shared" si="16"/>
        <v>8.22855795935659</v>
      </c>
      <c r="C185" s="7">
        <f t="shared" si="17"/>
        <v>0.4903714023166094</v>
      </c>
      <c r="D185" s="7">
        <f t="shared" si="12"/>
        <v>0.03631544555015869</v>
      </c>
      <c r="E185" s="7">
        <f t="shared" si="13"/>
        <v>-0.017331475830103256</v>
      </c>
      <c r="F185" s="7">
        <f t="shared" si="14"/>
        <v>-0.1426130533891925</v>
      </c>
    </row>
    <row r="186" spans="1:6" ht="12.75">
      <c r="A186">
        <f t="shared" si="15"/>
        <v>143</v>
      </c>
      <c r="B186" s="7">
        <f t="shared" si="16"/>
        <v>8.171512738000912</v>
      </c>
      <c r="C186" s="7">
        <f t="shared" si="17"/>
        <v>0.4915420502824484</v>
      </c>
      <c r="D186" s="7">
        <f t="shared" si="12"/>
        <v>0.03614977912631501</v>
      </c>
      <c r="E186" s="7">
        <f t="shared" si="13"/>
        <v>-0.015224309491592881</v>
      </c>
      <c r="F186" s="7">
        <f t="shared" si="14"/>
        <v>-0.12440563893781942</v>
      </c>
    </row>
    <row r="187" spans="1:6" ht="12.75">
      <c r="A187">
        <f t="shared" si="15"/>
        <v>144</v>
      </c>
      <c r="B187" s="7">
        <f t="shared" si="16"/>
        <v>8.121750482425783</v>
      </c>
      <c r="C187" s="7">
        <f t="shared" si="17"/>
        <v>0.4928815406191197</v>
      </c>
      <c r="D187" s="7">
        <f t="shared" si="12"/>
        <v>0.03602754801271889</v>
      </c>
      <c r="E187" s="7">
        <f t="shared" si="13"/>
        <v>-0.012813226885584611</v>
      </c>
      <c r="F187" s="7">
        <f t="shared" si="14"/>
        <v>-0.10406583163942783</v>
      </c>
    </row>
    <row r="188" spans="1:6" ht="12.75">
      <c r="A188">
        <f t="shared" si="15"/>
        <v>145</v>
      </c>
      <c r="B188" s="7">
        <f t="shared" si="16"/>
        <v>8.080124149770013</v>
      </c>
      <c r="C188" s="7">
        <f t="shared" si="17"/>
        <v>0.49434639173680717</v>
      </c>
      <c r="D188" s="7">
        <f t="shared" si="12"/>
        <v>0.03594942196401819</v>
      </c>
      <c r="E188" s="7">
        <f t="shared" si="13"/>
        <v>-0.010176494873747041</v>
      </c>
      <c r="F188" s="7">
        <f t="shared" si="14"/>
        <v>-0.0822273419893742</v>
      </c>
    </row>
    <row r="189" spans="1:6" ht="12.75">
      <c r="A189">
        <f t="shared" si="15"/>
        <v>146</v>
      </c>
      <c r="B189" s="7">
        <f t="shared" si="16"/>
        <v>8.047233212974263</v>
      </c>
      <c r="C189" s="7">
        <f t="shared" si="17"/>
        <v>0.49589217527983</v>
      </c>
      <c r="D189" s="7">
        <f t="shared" si="12"/>
        <v>0.03591503984669312</v>
      </c>
      <c r="E189" s="7">
        <f t="shared" si="13"/>
        <v>-0.007394084496306043</v>
      </c>
      <c r="F189" s="7">
        <f t="shared" si="14"/>
        <v>-0.059501922338212054</v>
      </c>
    </row>
    <row r="190" spans="1:6" ht="12.75">
      <c r="A190">
        <f t="shared" si="15"/>
        <v>147</v>
      </c>
      <c r="B190" s="7">
        <f t="shared" si="16"/>
        <v>8.023432444038978</v>
      </c>
      <c r="C190" s="7">
        <f t="shared" si="17"/>
        <v>0.4974746042995471</v>
      </c>
      <c r="D190" s="7">
        <f t="shared" si="12"/>
        <v>0.03592308492200194</v>
      </c>
      <c r="E190" s="7">
        <f t="shared" si="13"/>
        <v>-0.0045457122608154096</v>
      </c>
      <c r="F190" s="7">
        <f t="shared" si="14"/>
        <v>-0.03647221523469213</v>
      </c>
    </row>
    <row r="191" spans="1:6" ht="12.75">
      <c r="A191">
        <f t="shared" si="15"/>
        <v>148</v>
      </c>
      <c r="B191" s="7">
        <f t="shared" si="16"/>
        <v>8.0088435579451</v>
      </c>
      <c r="C191" s="7">
        <f t="shared" si="17"/>
        <v>0.4990505627340286</v>
      </c>
      <c r="D191" s="7">
        <f t="shared" si="12"/>
        <v>0.035971360959971714</v>
      </c>
      <c r="E191" s="7">
        <f t="shared" si="13"/>
        <v>-0.0017089870787486328</v>
      </c>
      <c r="F191" s="7">
        <f t="shared" si="14"/>
        <v>-0.013687010156247403</v>
      </c>
    </row>
    <row r="192" spans="1:6" ht="12.75">
      <c r="A192">
        <f t="shared" si="15"/>
        <v>149</v>
      </c>
      <c r="B192" s="7">
        <f t="shared" si="16"/>
        <v>8.0033687538826</v>
      </c>
      <c r="C192" s="7">
        <f t="shared" si="17"/>
        <v>0.5005790665593887</v>
      </c>
      <c r="D192" s="7">
        <f t="shared" si="12"/>
        <v>0.03605686974134217</v>
      </c>
      <c r="E192" s="7">
        <f t="shared" si="13"/>
        <v>0.0010423198068995768</v>
      </c>
      <c r="F192" s="7">
        <f t="shared" si="14"/>
        <v>0.00834206977409302</v>
      </c>
    </row>
    <row r="193" spans="1:6" ht="12.75">
      <c r="A193">
        <f t="shared" si="15"/>
        <v>150</v>
      </c>
      <c r="B193" s="7">
        <f t="shared" si="16"/>
        <v>8.006705581792238</v>
      </c>
      <c r="C193" s="7">
        <f t="shared" si="17"/>
        <v>0.5020221465203345</v>
      </c>
      <c r="D193" s="7">
        <f t="shared" si="12"/>
        <v>0.03617589170454914</v>
      </c>
      <c r="E193" s="7">
        <f t="shared" si="13"/>
        <v>0.0036398637366020724</v>
      </c>
      <c r="F193" s="7">
        <f t="shared" si="14"/>
        <v>0.029143317296814963</v>
      </c>
    </row>
    <row r="194" spans="1:6" ht="12.75">
      <c r="A194">
        <f t="shared" si="15"/>
        <v>151</v>
      </c>
      <c r="B194" s="7">
        <f t="shared" si="16"/>
        <v>8.018362908710964</v>
      </c>
      <c r="C194" s="7">
        <f t="shared" si="17"/>
        <v>0.5033456414543029</v>
      </c>
      <c r="D194" s="7">
        <f t="shared" si="12"/>
        <v>0.03632407219528659</v>
      </c>
      <c r="E194" s="7">
        <f t="shared" si="13"/>
        <v>0.006022154617745103</v>
      </c>
      <c r="F194" s="7">
        <f t="shared" si="14"/>
        <v>0.04828782121744979</v>
      </c>
    </row>
    <row r="195" spans="1:6" ht="12.75">
      <c r="A195">
        <f t="shared" si="15"/>
        <v>152</v>
      </c>
      <c r="B195" s="7">
        <f t="shared" si="16"/>
        <v>8.037678037197944</v>
      </c>
      <c r="C195" s="7">
        <f t="shared" si="17"/>
        <v>0.5045198902615052</v>
      </c>
      <c r="D195" s="7">
        <f t="shared" si="12"/>
        <v>0.036496515971559756</v>
      </c>
      <c r="E195" s="7">
        <f t="shared" si="13"/>
        <v>0.008135802470709433</v>
      </c>
      <c r="F195" s="7">
        <f t="shared" si="14"/>
        <v>0.06539296083380197</v>
      </c>
    </row>
    <row r="196" spans="1:6" ht="12.75">
      <c r="A196">
        <f t="shared" si="15"/>
        <v>153</v>
      </c>
      <c r="B196" s="7">
        <f t="shared" si="16"/>
        <v>8.063835221531464</v>
      </c>
      <c r="C196" s="7">
        <f t="shared" si="17"/>
        <v>0.5055203098787491</v>
      </c>
      <c r="D196" s="7">
        <f t="shared" si="12"/>
        <v>0.03668789231999781</v>
      </c>
      <c r="E196" s="7">
        <f t="shared" si="13"/>
        <v>0.009936557781748295</v>
      </c>
      <c r="F196" s="7">
        <f t="shared" si="14"/>
        <v>0.08012676462124446</v>
      </c>
    </row>
    <row r="197" spans="1:6" ht="12.75">
      <c r="A197">
        <f t="shared" si="15"/>
        <v>154</v>
      </c>
      <c r="B197" s="7">
        <f t="shared" si="16"/>
        <v>8.095885927379962</v>
      </c>
      <c r="C197" s="7">
        <f t="shared" si="17"/>
        <v>0.5063278464855776</v>
      </c>
      <c r="D197" s="7">
        <f t="shared" si="12"/>
        <v>0.0368925523830287</v>
      </c>
      <c r="E197" s="7">
        <f t="shared" si="13"/>
        <v>0.011390123674039554</v>
      </c>
      <c r="F197" s="7">
        <f t="shared" si="14"/>
        <v>0.09221314196377417</v>
      </c>
    </row>
    <row r="198" spans="1:6" ht="12.75">
      <c r="A198">
        <f t="shared" si="15"/>
        <v>155</v>
      </c>
      <c r="B198" s="7">
        <f t="shared" si="16"/>
        <v>8.132771184165472</v>
      </c>
      <c r="C198" s="7">
        <f t="shared" si="17"/>
        <v>0.5069292878563771</v>
      </c>
      <c r="D198" s="7">
        <f t="shared" si="12"/>
        <v>0.037104659142190806</v>
      </c>
      <c r="E198" s="7">
        <f t="shared" si="13"/>
        <v>0.012472718141478711</v>
      </c>
      <c r="F198" s="7">
        <f t="shared" si="14"/>
        <v>0.10143776268923599</v>
      </c>
    </row>
    <row r="199" spans="1:6" ht="12.75">
      <c r="A199">
        <f t="shared" si="15"/>
        <v>156</v>
      </c>
      <c r="B199" s="7">
        <f t="shared" si="16"/>
        <v>8.173346289241167</v>
      </c>
      <c r="C199" s="7">
        <f t="shared" si="17"/>
        <v>0.5073174264596568</v>
      </c>
      <c r="D199" s="7">
        <f t="shared" si="12"/>
        <v>0.03731832904519273</v>
      </c>
      <c r="E199" s="7">
        <f t="shared" si="13"/>
        <v>0.01317136762738222</v>
      </c>
      <c r="F199" s="7">
        <f t="shared" si="14"/>
        <v>0.1076541487214957</v>
      </c>
    </row>
    <row r="200" spans="1:6" ht="12.75">
      <c r="A200">
        <f t="shared" si="15"/>
        <v>157</v>
      </c>
      <c r="B200" s="7">
        <f t="shared" si="16"/>
        <v>8.216407948729765</v>
      </c>
      <c r="C200" s="7">
        <f t="shared" si="17"/>
        <v>0.5074910657049653</v>
      </c>
      <c r="D200" s="7">
        <f t="shared" si="12"/>
        <v>0.037527782635508544</v>
      </c>
      <c r="E200" s="7">
        <f t="shared" si="13"/>
        <v>0.013483918268937417</v>
      </c>
      <c r="F200" s="7">
        <f t="shared" si="14"/>
        <v>0.11078937324491989</v>
      </c>
    </row>
    <row r="201" spans="1:6" ht="12.75">
      <c r="A201">
        <f t="shared" si="15"/>
        <v>158</v>
      </c>
      <c r="B201" s="7">
        <f t="shared" si="16"/>
        <v>8.260723698027734</v>
      </c>
      <c r="C201" s="7">
        <f t="shared" si="17"/>
        <v>0.5074548656596474</v>
      </c>
      <c r="D201" s="7">
        <f t="shared" si="12"/>
        <v>0.03772749990990716</v>
      </c>
      <c r="E201" s="7">
        <f t="shared" si="13"/>
        <v>0.013418758187365263</v>
      </c>
      <c r="F201" s="7">
        <f t="shared" si="14"/>
        <v>0.1108486537564719</v>
      </c>
    </row>
    <row r="202" spans="1:6" ht="12.75">
      <c r="A202">
        <f t="shared" si="15"/>
        <v>159</v>
      </c>
      <c r="B202" s="7">
        <f t="shared" si="16"/>
        <v>8.305063159530322</v>
      </c>
      <c r="C202" s="7">
        <f t="shared" si="17"/>
        <v>0.5072190294964397</v>
      </c>
      <c r="D202" s="7">
        <f t="shared" si="12"/>
        <v>0.03791237468115244</v>
      </c>
      <c r="E202" s="7">
        <f t="shared" si="13"/>
        <v>0.012994253093591373</v>
      </c>
      <c r="F202" s="7">
        <f t="shared" si="14"/>
        <v>0.10791809265319863</v>
      </c>
    </row>
    <row r="203" spans="1:6" ht="12.75">
      <c r="A203">
        <f t="shared" si="15"/>
        <v>160</v>
      </c>
      <c r="B203" s="7">
        <f t="shared" si="16"/>
        <v>8.348230396591601</v>
      </c>
      <c r="C203" s="7">
        <f t="shared" si="17"/>
        <v>0.5067988376572568</v>
      </c>
      <c r="D203" s="7">
        <f t="shared" si="12"/>
        <v>0.038077861153388425</v>
      </c>
      <c r="E203" s="7">
        <f t="shared" si="13"/>
        <v>0.012237907783062035</v>
      </c>
      <c r="F203" s="7">
        <f t="shared" si="14"/>
        <v>0.10216487374524341</v>
      </c>
    </row>
    <row r="204" spans="1:6" ht="12.75">
      <c r="A204">
        <f t="shared" si="15"/>
        <v>161</v>
      </c>
      <c r="B204" s="7">
        <f t="shared" si="16"/>
        <v>8.3890963460897</v>
      </c>
      <c r="C204" s="7">
        <f t="shared" si="17"/>
        <v>0.5062140428748448</v>
      </c>
      <c r="D204" s="7">
        <f t="shared" si="12"/>
        <v>0.03822010539678589</v>
      </c>
      <c r="E204" s="7">
        <f t="shared" si="13"/>
        <v>0.011185277174720646</v>
      </c>
      <c r="F204" s="7">
        <f t="shared" si="14"/>
        <v>0.09383436787644948</v>
      </c>
    </row>
    <row r="205" spans="1:6" ht="12.75">
      <c r="A205">
        <f t="shared" si="15"/>
        <v>162</v>
      </c>
      <c r="B205" s="7">
        <f t="shared" si="16"/>
        <v>8.426630093240279</v>
      </c>
      <c r="C205" s="7">
        <f t="shared" si="17"/>
        <v>0.5054881453287314</v>
      </c>
      <c r="D205" s="7">
        <f t="shared" si="12"/>
        <v>0.03833605455482973</v>
      </c>
      <c r="E205" s="7">
        <f t="shared" si="13"/>
        <v>0.009878661591716468</v>
      </c>
      <c r="F205" s="7">
        <f t="shared" si="14"/>
        <v>0.08324382704969491</v>
      </c>
    </row>
    <row r="206" spans="1:6" ht="12.75">
      <c r="A206">
        <f t="shared" si="15"/>
        <v>163</v>
      </c>
      <c r="B206" s="7">
        <f t="shared" si="16"/>
        <v>8.459927624060157</v>
      </c>
      <c r="C206" s="7">
        <f t="shared" si="17"/>
        <v>0.5046475728130293</v>
      </c>
      <c r="D206" s="7">
        <f t="shared" si="12"/>
        <v>0.0384235374749027</v>
      </c>
      <c r="E206" s="7">
        <f t="shared" si="13"/>
        <v>0.00836563106345269</v>
      </c>
      <c r="F206" s="7">
        <f t="shared" si="14"/>
        <v>0.07077263332639916</v>
      </c>
    </row>
    <row r="207" spans="1:6" ht="12.75">
      <c r="A207">
        <f t="shared" si="15"/>
        <v>164</v>
      </c>
      <c r="B207" s="7">
        <f t="shared" si="16"/>
        <v>8.488236677390717</v>
      </c>
      <c r="C207" s="7">
        <f t="shared" si="17"/>
        <v>0.5037207953481687</v>
      </c>
      <c r="D207" s="7">
        <f t="shared" si="12"/>
        <v>0.038481311972148734</v>
      </c>
      <c r="E207" s="7">
        <f t="shared" si="13"/>
        <v>0.0066974316267035365</v>
      </c>
      <c r="F207" s="7">
        <f t="shared" si="14"/>
        <v>0.05684938477810153</v>
      </c>
    </row>
    <row r="208" spans="1:6" ht="12.75">
      <c r="A208">
        <f t="shared" si="15"/>
        <v>165</v>
      </c>
      <c r="B208" s="7">
        <f t="shared" si="16"/>
        <v>8.510976431301957</v>
      </c>
      <c r="C208" s="7">
        <f t="shared" si="17"/>
        <v>0.5027374067283165</v>
      </c>
      <c r="D208" s="7">
        <f t="shared" si="12"/>
        <v>0.0385090759781871</v>
      </c>
      <c r="E208" s="7">
        <f t="shared" si="13"/>
        <v>0.0049273321109694485</v>
      </c>
      <c r="F208" s="7">
        <f t="shared" si="14"/>
        <v>0.0419364074656583</v>
      </c>
    </row>
    <row r="209" spans="1:6" ht="12.75">
      <c r="A209">
        <f t="shared" si="15"/>
        <v>166</v>
      </c>
      <c r="B209" s="7">
        <f t="shared" si="16"/>
        <v>8.52775099428822</v>
      </c>
      <c r="C209" s="7">
        <f t="shared" si="17"/>
        <v>0.50172720674079</v>
      </c>
      <c r="D209" s="7">
        <f t="shared" si="12"/>
        <v>0.03850744217530701</v>
      </c>
      <c r="E209" s="7">
        <f t="shared" si="13"/>
        <v>0.00310897213342185</v>
      </c>
      <c r="F209" s="7">
        <f t="shared" si="14"/>
        <v>0.026512540202002555</v>
      </c>
    </row>
    <row r="210" spans="1:6" ht="12.75">
      <c r="A210">
        <f t="shared" si="15"/>
        <v>167</v>
      </c>
      <c r="B210" s="7">
        <f t="shared" si="16"/>
        <v>8.538356010369021</v>
      </c>
      <c r="C210" s="7">
        <f t="shared" si="17"/>
        <v>0.5007193170790142</v>
      </c>
      <c r="D210" s="7">
        <f t="shared" si="12"/>
        <v>0.03847787811440525</v>
      </c>
      <c r="E210" s="7">
        <f t="shared" si="13"/>
        <v>0.0012947707422254176</v>
      </c>
      <c r="F210" s="7">
        <f t="shared" si="14"/>
        <v>0.011055213548930354</v>
      </c>
    </row>
    <row r="211" spans="1:6" ht="12.75">
      <c r="A211">
        <f t="shared" si="15"/>
        <v>168</v>
      </c>
      <c r="B211" s="7">
        <f t="shared" si="16"/>
        <v>8.542778095788593</v>
      </c>
      <c r="C211" s="7">
        <f t="shared" si="17"/>
        <v>0.4997413613520499</v>
      </c>
      <c r="D211" s="7">
        <f t="shared" si="12"/>
        <v>0.03842261599786077</v>
      </c>
      <c r="E211" s="7">
        <f t="shared" si="13"/>
        <v>-0.0004655495663103192</v>
      </c>
      <c r="F211" s="7">
        <f t="shared" si="14"/>
        <v>-0.003977086637579674</v>
      </c>
    </row>
    <row r="212" spans="1:6" ht="12.75">
      <c r="A212">
        <f t="shared" si="15"/>
        <v>169</v>
      </c>
      <c r="B212" s="7">
        <f t="shared" si="16"/>
        <v>8.541187261133562</v>
      </c>
      <c r="C212" s="7">
        <f t="shared" si="17"/>
        <v>0.4988187353200966</v>
      </c>
      <c r="D212" s="7">
        <f t="shared" si="12"/>
        <v>0.03834453804957687</v>
      </c>
      <c r="E212" s="7">
        <f t="shared" si="13"/>
        <v>-0.002126276423826168</v>
      </c>
      <c r="F212" s="7">
        <f t="shared" si="14"/>
        <v>-0.018160925104832693</v>
      </c>
    </row>
    <row r="213" spans="1:6" ht="12.75">
      <c r="A213">
        <f t="shared" si="15"/>
        <v>170</v>
      </c>
      <c r="B213" s="7">
        <f t="shared" si="16"/>
        <v>8.53392289109163</v>
      </c>
      <c r="C213" s="7">
        <f t="shared" si="17"/>
        <v>0.49797398796258313</v>
      </c>
      <c r="D213" s="7">
        <f t="shared" si="12"/>
        <v>0.03824704453537868</v>
      </c>
      <c r="E213" s="7">
        <f t="shared" si="13"/>
        <v>-0.0036468216673504563</v>
      </c>
      <c r="F213" s="7">
        <f t="shared" si="14"/>
        <v>-0.031121694906731</v>
      </c>
    </row>
    <row r="214" spans="1:6" ht="12.75">
      <c r="A214">
        <f t="shared" si="15"/>
        <v>171</v>
      </c>
      <c r="B214" s="7">
        <f t="shared" si="16"/>
        <v>8.521474213128936</v>
      </c>
      <c r="C214" s="7">
        <f t="shared" si="17"/>
        <v>0.4972263277184881</v>
      </c>
      <c r="D214" s="7">
        <f t="shared" si="12"/>
        <v>0.03813391196767704</v>
      </c>
      <c r="E214" s="7">
        <f t="shared" si="13"/>
        <v>-0.0049926101067215515</v>
      </c>
      <c r="F214" s="7">
        <f t="shared" si="14"/>
        <v>-0.04254439828063461</v>
      </c>
    </row>
    <row r="215" spans="1:6" ht="12.75">
      <c r="A215">
        <f t="shared" si="15"/>
        <v>172</v>
      </c>
      <c r="B215" s="7">
        <f t="shared" si="16"/>
        <v>8.504456453816683</v>
      </c>
      <c r="C215" s="7">
        <f t="shared" si="17"/>
        <v>0.4965912617621223</v>
      </c>
      <c r="D215" s="7">
        <f t="shared" si="12"/>
        <v>0.038009148849016655</v>
      </c>
      <c r="E215" s="7">
        <f t="shared" si="13"/>
        <v>-0.006135728828180009</v>
      </c>
      <c r="F215" s="7">
        <f t="shared" si="14"/>
        <v>-0.05218103863168455</v>
      </c>
    </row>
    <row r="216" spans="1:6" ht="12.75">
      <c r="A216">
        <f t="shared" si="15"/>
        <v>173</v>
      </c>
      <c r="B216" s="7">
        <f t="shared" si="16"/>
        <v>8.48358403836401</v>
      </c>
      <c r="C216" s="7">
        <f t="shared" si="17"/>
        <v>0.49608036998864957</v>
      </c>
      <c r="D216" s="7">
        <f t="shared" si="12"/>
        <v>0.037876855577232776</v>
      </c>
      <c r="E216" s="7">
        <f t="shared" si="13"/>
        <v>-0.007055334020430802</v>
      </c>
      <c r="F216" s="7">
        <f t="shared" si="14"/>
        <v>-0.059854519081053326</v>
      </c>
    </row>
    <row r="217" spans="1:6" ht="12.75">
      <c r="A217">
        <f t="shared" si="15"/>
        <v>174</v>
      </c>
      <c r="B217" s="7">
        <f t="shared" si="16"/>
        <v>8.459642230731587</v>
      </c>
      <c r="C217" s="7">
        <f t="shared" si="17"/>
        <v>0.4957012098865029</v>
      </c>
      <c r="D217" s="7">
        <f t="shared" si="12"/>
        <v>0.03774109400082542</v>
      </c>
      <c r="E217" s="7">
        <f t="shared" si="13"/>
        <v>-0.007737822204294802</v>
      </c>
      <c r="F217" s="7">
        <f t="shared" si="14"/>
        <v>-0.06545920749334488</v>
      </c>
    </row>
    <row r="218" spans="1:6" ht="12.75">
      <c r="A218">
        <f t="shared" si="15"/>
        <v>175</v>
      </c>
      <c r="B218" s="7">
        <f t="shared" si="16"/>
        <v>8.433458547734249</v>
      </c>
      <c r="C218" s="7">
        <f t="shared" si="17"/>
        <v>0.4954573439462115</v>
      </c>
      <c r="D218" s="7">
        <f t="shared" si="12"/>
        <v>0.03760577075106796</v>
      </c>
      <c r="E218" s="7">
        <f t="shared" si="13"/>
        <v>-0.008176780896819478</v>
      </c>
      <c r="F218" s="7">
        <f t="shared" si="14"/>
        <v>-0.06895854274723234</v>
      </c>
    </row>
    <row r="219" spans="1:6" ht="12.75">
      <c r="A219">
        <f t="shared" si="15"/>
        <v>176</v>
      </c>
      <c r="B219" s="7">
        <f t="shared" si="16"/>
        <v>8.405875130635357</v>
      </c>
      <c r="C219" s="7">
        <f t="shared" si="17"/>
        <v>0.49534847783654</v>
      </c>
      <c r="D219" s="7">
        <f t="shared" si="12"/>
        <v>0.03747453705759826</v>
      </c>
      <c r="E219" s="7">
        <f t="shared" si="13"/>
        <v>-0.008372739894227842</v>
      </c>
      <c r="F219" s="7">
        <f t="shared" si="14"/>
        <v>-0.07038020605216833</v>
      </c>
    </row>
    <row r="220" spans="1:6" ht="12.75">
      <c r="A220">
        <f t="shared" si="15"/>
        <v>177</v>
      </c>
      <c r="B220" s="7">
        <f t="shared" si="16"/>
        <v>8.37772304821449</v>
      </c>
      <c r="C220" s="7">
        <f t="shared" si="17"/>
        <v>0.4953706952801762</v>
      </c>
      <c r="D220" s="7">
        <f t="shared" si="12"/>
        <v>0.037350706421328914</v>
      </c>
      <c r="E220" s="7">
        <f t="shared" si="13"/>
        <v>-0.008332748495683016</v>
      </c>
      <c r="F220" s="7">
        <f t="shared" si="14"/>
        <v>-0.06980945912725822</v>
      </c>
    </row>
    <row r="221" spans="1:6" ht="12.75">
      <c r="A221">
        <f t="shared" si="15"/>
        <v>178</v>
      </c>
      <c r="B221" s="7">
        <f t="shared" si="16"/>
        <v>8.349799264563586</v>
      </c>
      <c r="C221" s="7">
        <f t="shared" si="17"/>
        <v>0.49551677428951896</v>
      </c>
      <c r="D221" s="7">
        <f t="shared" si="12"/>
        <v>0.03723719037787391</v>
      </c>
      <c r="E221" s="7">
        <f t="shared" si="13"/>
        <v>-0.00806980627886597</v>
      </c>
      <c r="F221" s="7">
        <f t="shared" si="14"/>
        <v>-0.0673812625324457</v>
      </c>
    </row>
    <row r="222" spans="1:6" ht="12.75">
      <c r="A222">
        <f t="shared" si="15"/>
        <v>179</v>
      </c>
      <c r="B222" s="7">
        <f t="shared" si="16"/>
        <v>8.322846759550607</v>
      </c>
      <c r="C222" s="7">
        <f t="shared" si="17"/>
        <v>0.4957765690147294</v>
      </c>
      <c r="D222" s="7">
        <f t="shared" si="12"/>
        <v>0.037136451697968226</v>
      </c>
      <c r="E222" s="7">
        <f t="shared" si="13"/>
        <v>-0.007602175773487211</v>
      </c>
      <c r="F222" s="7">
        <f t="shared" si="14"/>
        <v>-0.06327174400190216</v>
      </c>
    </row>
    <row r="223" spans="1:6" ht="12.75">
      <c r="A223">
        <f t="shared" si="15"/>
        <v>180</v>
      </c>
      <c r="B223" s="7">
        <f t="shared" si="16"/>
        <v>8.297538061949847</v>
      </c>
      <c r="C223" s="7">
        <f t="shared" si="17"/>
        <v>0.4961374417113681</v>
      </c>
      <c r="D223" s="7">
        <f t="shared" si="12"/>
        <v>0.0370504737590265</v>
      </c>
      <c r="E223" s="7">
        <f t="shared" si="13"/>
        <v>-0.006952604919537476</v>
      </c>
      <c r="F223" s="7">
        <f t="shared" si="14"/>
        <v>-0.05768950394956196</v>
      </c>
    </row>
    <row r="224" spans="1:6" ht="12.75">
      <c r="A224">
        <f t="shared" si="15"/>
        <v>181</v>
      </c>
      <c r="B224" s="7">
        <f t="shared" si="16"/>
        <v>8.274462260370022</v>
      </c>
      <c r="C224" s="7">
        <f t="shared" si="17"/>
        <v>0.4965847300488616</v>
      </c>
      <c r="D224" s="7">
        <f t="shared" si="12"/>
        <v>0.036980744470788064</v>
      </c>
      <c r="E224" s="7">
        <f t="shared" si="13"/>
        <v>-0.006147485912049201</v>
      </c>
      <c r="F224" s="7">
        <f t="shared" si="14"/>
        <v>-0.0508671401754075</v>
      </c>
    </row>
    <row r="225" spans="1:6" ht="12.75">
      <c r="A225">
        <f t="shared" si="15"/>
        <v>182</v>
      </c>
      <c r="B225" s="7">
        <f t="shared" si="16"/>
        <v>8.25411540429986</v>
      </c>
      <c r="C225" s="7">
        <f t="shared" si="17"/>
        <v>0.49710223596774766</v>
      </c>
      <c r="D225" s="7">
        <f t="shared" si="12"/>
        <v>0.03692825301071961</v>
      </c>
      <c r="E225" s="7">
        <f t="shared" si="13"/>
        <v>-0.005215975258054244</v>
      </c>
      <c r="F225" s="7">
        <f t="shared" si="14"/>
        <v>-0.043053261725952474</v>
      </c>
    </row>
    <row r="226" spans="1:6" ht="12.75">
      <c r="A226">
        <f t="shared" si="15"/>
        <v>183</v>
      </c>
      <c r="B226" s="7">
        <f t="shared" si="16"/>
        <v>8.23689409960948</v>
      </c>
      <c r="C226" s="7">
        <f t="shared" si="17"/>
        <v>0.49767272340157004</v>
      </c>
      <c r="D226" s="7">
        <f t="shared" si="12"/>
        <v>0.03689349767030675</v>
      </c>
      <c r="E226" s="7">
        <f t="shared" si="13"/>
        <v>-0.00418909787717395</v>
      </c>
      <c r="F226" s="7">
        <f t="shared" si="14"/>
        <v>-0.0345051555871807</v>
      </c>
    </row>
    <row r="227" spans="1:6" ht="12.75">
      <c r="A227">
        <f t="shared" si="15"/>
        <v>184</v>
      </c>
      <c r="B227" s="7">
        <f t="shared" si="16"/>
        <v>8.223092037374608</v>
      </c>
      <c r="C227" s="7">
        <f t="shared" si="17"/>
        <v>0.49827841329880845</v>
      </c>
      <c r="D227" s="7">
        <f t="shared" si="12"/>
        <v>0.03687650327513777</v>
      </c>
      <c r="E227" s="7">
        <f t="shared" si="13"/>
        <v>-0.0030988560621448224</v>
      </c>
      <c r="F227" s="7">
        <f t="shared" si="14"/>
        <v>-0.02548217860959312</v>
      </c>
    </row>
    <row r="228" spans="1:6" ht="12.75">
      <c r="A228">
        <f t="shared" si="15"/>
        <v>185</v>
      </c>
      <c r="B228" s="7">
        <f t="shared" si="16"/>
        <v>8.21289916593077</v>
      </c>
      <c r="C228" s="7">
        <f t="shared" si="17"/>
        <v>0.4989014654445552</v>
      </c>
      <c r="D228" s="7">
        <f t="shared" si="12"/>
        <v>0.03687684686488103</v>
      </c>
      <c r="E228" s="7">
        <f t="shared" si="13"/>
        <v>-0.001977362199800695</v>
      </c>
      <c r="F228" s="7">
        <f t="shared" si="14"/>
        <v>-0.01623987636148616</v>
      </c>
    </row>
    <row r="229" spans="1:6" ht="12.75">
      <c r="A229">
        <f t="shared" si="15"/>
        <v>186</v>
      </c>
      <c r="B229" s="7">
        <f t="shared" si="16"/>
        <v>8.206403215386175</v>
      </c>
      <c r="C229" s="7">
        <f t="shared" si="17"/>
        <v>0.49952443756294873</v>
      </c>
      <c r="D229" s="7">
        <f t="shared" si="12"/>
        <v>0.03689369055522498</v>
      </c>
      <c r="E229" s="7">
        <f t="shared" si="13"/>
        <v>-0.0008560123866922656</v>
      </c>
      <c r="F229" s="7">
        <f t="shared" si="14"/>
        <v>-0.007024782802561802</v>
      </c>
    </row>
    <row r="230" spans="1:6" ht="12.75">
      <c r="A230">
        <f t="shared" si="15"/>
        <v>187</v>
      </c>
      <c r="B230" s="7">
        <f t="shared" si="16"/>
        <v>8.20359330226515</v>
      </c>
      <c r="C230" s="7">
        <f t="shared" si="17"/>
        <v>0.500130713083779</v>
      </c>
      <c r="D230" s="7">
        <f t="shared" si="12"/>
        <v>0.03692582071300064</v>
      </c>
      <c r="E230" s="7">
        <f t="shared" si="13"/>
        <v>0.00023528355080213817</v>
      </c>
      <c r="F230" s="7">
        <f t="shared" si="14"/>
        <v>0.0019301705614935827</v>
      </c>
    </row>
    <row r="231" spans="1:6" ht="12.75">
      <c r="A231">
        <f t="shared" si="15"/>
        <v>188</v>
      </c>
      <c r="B231" s="7">
        <f t="shared" si="16"/>
        <v>8.204365370489747</v>
      </c>
      <c r="C231" s="7">
        <f t="shared" si="17"/>
        <v>0.5007048898078917</v>
      </c>
      <c r="D231" s="7">
        <f t="shared" si="12"/>
        <v>0.03697169272897276</v>
      </c>
      <c r="E231" s="7">
        <f t="shared" si="13"/>
        <v>0.0012688016542048946</v>
      </c>
      <c r="F231" s="7">
        <f t="shared" si="14"/>
        <v>0.010409712353778744</v>
      </c>
    </row>
    <row r="232" spans="1:6" ht="12.75">
      <c r="A232">
        <f t="shared" si="15"/>
        <v>189</v>
      </c>
      <c r="B232" s="7">
        <f t="shared" si="16"/>
        <v>8.208529255431259</v>
      </c>
      <c r="C232" s="7">
        <f t="shared" si="17"/>
        <v>0.5012331225484729</v>
      </c>
      <c r="D232" s="7">
        <f t="shared" si="12"/>
        <v>0.0370294807520727</v>
      </c>
      <c r="E232" s="7">
        <f t="shared" si="13"/>
        <v>0.0022196205872509612</v>
      </c>
      <c r="F232" s="7">
        <f t="shared" si="14"/>
        <v>0.018219820526407027</v>
      </c>
    </row>
    <row r="233" spans="1:6" ht="12.75">
      <c r="A233">
        <f t="shared" si="15"/>
        <v>190</v>
      </c>
      <c r="B233" s="7">
        <f t="shared" si="16"/>
        <v>8.215817183641821</v>
      </c>
      <c r="C233" s="7">
        <f t="shared" si="17"/>
        <v>0.5017034137077172</v>
      </c>
      <c r="D233" s="7">
        <f t="shared" si="12"/>
        <v>0.03709713174688462</v>
      </c>
      <c r="E233" s="7">
        <f t="shared" si="13"/>
        <v>0.0030661446738909012</v>
      </c>
      <c r="F233" s="7">
        <f t="shared" si="14"/>
        <v>0.025190884099284716</v>
      </c>
    </row>
    <row r="234" spans="1:6" ht="12.75">
      <c r="A234">
        <f t="shared" si="15"/>
        <v>191</v>
      </c>
      <c r="B234" s="7">
        <f t="shared" si="16"/>
        <v>8.225893537281536</v>
      </c>
      <c r="C234" s="7">
        <f t="shared" si="17"/>
        <v>0.5021058467180936</v>
      </c>
      <c r="D234" s="7">
        <f t="shared" si="12"/>
        <v>0.03717242315594675</v>
      </c>
      <c r="E234" s="7">
        <f t="shared" si="13"/>
        <v>0.003790524092568282</v>
      </c>
      <c r="F234" s="7">
        <f t="shared" si="14"/>
        <v>0.03118044763596739</v>
      </c>
    </row>
    <row r="235" spans="1:6" ht="12.75">
      <c r="A235">
        <f t="shared" si="15"/>
        <v>192</v>
      </c>
      <c r="B235" s="7">
        <f t="shared" si="16"/>
        <v>8.238365716335922</v>
      </c>
      <c r="C235" s="7">
        <f t="shared" si="17"/>
        <v>0.5024327583735868</v>
      </c>
      <c r="D235" s="7">
        <f aca="true" t="shared" si="18" ref="D235:D276">$B$13*B235*C235</f>
        <v>0.037253023302141426</v>
      </c>
      <c r="E235" s="7">
        <f aca="true" t="shared" si="19" ref="E235:E276">($B$14*D235-$B$15*B235)/B235</f>
        <v>0.004378965072456197</v>
      </c>
      <c r="F235" s="7">
        <f aca="true" t="shared" si="20" ref="F235:F276">E235*B235</f>
        <v>0.036075515725955576</v>
      </c>
    </row>
    <row r="236" spans="1:6" ht="12.75">
      <c r="A236">
        <f aca="true" t="shared" si="21" ref="A236:A276">A235+1</f>
        <v>193</v>
      </c>
      <c r="B236" s="7">
        <f t="shared" si="16"/>
        <v>8.252795922626305</v>
      </c>
      <c r="C236" s="7">
        <f t="shared" si="17"/>
        <v>0.5026788473244498</v>
      </c>
      <c r="D236" s="7">
        <f t="shared" si="18"/>
        <v>0.03733655347430739</v>
      </c>
      <c r="E236" s="7">
        <f t="shared" si="19"/>
        <v>0.004821925184009664</v>
      </c>
      <c r="F236" s="7">
        <f t="shared" si="20"/>
        <v>0.03979436449780405</v>
      </c>
    </row>
    <row r="237" spans="1:6" ht="12.75">
      <c r="A237">
        <f t="shared" si="21"/>
        <v>194</v>
      </c>
      <c r="B237" s="7">
        <f aca="true" t="shared" si="22" ref="B237:B276">IF(C236&gt;0,(B236+$B$11*F236),0)</f>
        <v>8.268713668425427</v>
      </c>
      <c r="C237" s="7">
        <f aca="true" t="shared" si="23" ref="C237:C276">MAX(C236+(($B$12)*C236)*(1-(C236/$B$16))-D236,0)</f>
        <v>0.5028412174166942</v>
      </c>
      <c r="D237" s="7">
        <f t="shared" si="18"/>
        <v>0.03742065042750991</v>
      </c>
      <c r="E237" s="7">
        <f t="shared" si="19"/>
        <v>0.0051141913500495255</v>
      </c>
      <c r="F237" s="7">
        <f t="shared" si="20"/>
        <v>0.0422877839190976</v>
      </c>
    </row>
    <row r="238" spans="1:6" ht="12.75">
      <c r="A238">
        <f t="shared" si="21"/>
        <v>195</v>
      </c>
      <c r="B238" s="7">
        <f t="shared" si="22"/>
        <v>8.285628781993067</v>
      </c>
      <c r="C238" s="7">
        <f t="shared" si="23"/>
        <v>0.502919356111723</v>
      </c>
      <c r="D238" s="7">
        <f t="shared" si="18"/>
        <v>0.03750302782818641</v>
      </c>
      <c r="E238" s="7">
        <f t="shared" si="19"/>
        <v>0.005254841001101301</v>
      </c>
      <c r="F238" s="7">
        <f t="shared" si="20"/>
        <v>0.0435396618435222</v>
      </c>
    </row>
    <row r="239" spans="1:6" ht="12.75">
      <c r="A239">
        <f t="shared" si="21"/>
        <v>196</v>
      </c>
      <c r="B239" s="7">
        <f t="shared" si="22"/>
        <v>8.303044646730475</v>
      </c>
      <c r="C239" s="7">
        <f t="shared" si="23"/>
        <v>0.5029150498875206</v>
      </c>
      <c r="D239" s="7">
        <f t="shared" si="18"/>
        <v>0.03758153501455891</v>
      </c>
      <c r="E239" s="7">
        <f t="shared" si="19"/>
        <v>0.005247089797537096</v>
      </c>
      <c r="F239" s="7">
        <f t="shared" si="20"/>
        <v>0.04356682085435448</v>
      </c>
    </row>
    <row r="240" spans="1:6" ht="12.75">
      <c r="A240">
        <f t="shared" si="21"/>
        <v>197</v>
      </c>
      <c r="B240" s="7">
        <f t="shared" si="22"/>
        <v>8.320471375072216</v>
      </c>
      <c r="C240" s="7">
        <f t="shared" si="23"/>
        <v>0.5028322402455847</v>
      </c>
      <c r="D240" s="7">
        <f t="shared" si="18"/>
        <v>0.03765421135284141</v>
      </c>
      <c r="E240" s="7">
        <f t="shared" si="19"/>
        <v>0.00509803244205244</v>
      </c>
      <c r="F240" s="7">
        <f t="shared" si="20"/>
        <v>0.04241803300328684</v>
      </c>
    </row>
    <row r="241" spans="1:6" ht="12.75">
      <c r="A241">
        <f t="shared" si="21"/>
        <v>198</v>
      </c>
      <c r="B241" s="7">
        <f t="shared" si="22"/>
        <v>8.337438588273532</v>
      </c>
      <c r="C241" s="7">
        <f t="shared" si="23"/>
        <v>0.502676825655022</v>
      </c>
      <c r="D241" s="7">
        <f t="shared" si="18"/>
        <v>0.03771933447282324</v>
      </c>
      <c r="E241" s="7">
        <f t="shared" si="19"/>
        <v>0.004818286179039531</v>
      </c>
      <c r="F241" s="7">
        <f t="shared" si="20"/>
        <v>0.040172165118469216</v>
      </c>
    </row>
    <row r="242" spans="1:6" ht="12.75">
      <c r="A242">
        <f t="shared" si="21"/>
        <v>199</v>
      </c>
      <c r="B242" s="7">
        <f t="shared" si="22"/>
        <v>8.35350745432092</v>
      </c>
      <c r="C242" s="7">
        <f t="shared" si="23"/>
        <v>0.5024564163728606</v>
      </c>
      <c r="D242" s="7">
        <f t="shared" si="18"/>
        <v>0.0377754607767786</v>
      </c>
      <c r="E242" s="7">
        <f t="shared" si="19"/>
        <v>0.004421549471149074</v>
      </c>
      <c r="F242" s="7">
        <f t="shared" si="20"/>
        <v>0.03693544646689251</v>
      </c>
    </row>
    <row r="243" spans="1:6" ht="12.75">
      <c r="A243">
        <f t="shared" si="21"/>
        <v>200</v>
      </c>
      <c r="B243" s="7">
        <f t="shared" si="22"/>
        <v>8.368281632907676</v>
      </c>
      <c r="C243" s="7">
        <f t="shared" si="23"/>
        <v>0.5021800504988725</v>
      </c>
      <c r="D243" s="7">
        <f t="shared" si="18"/>
        <v>0.037821456837021275</v>
      </c>
      <c r="E243" s="7">
        <f t="shared" si="19"/>
        <v>0.0039240908979704696</v>
      </c>
      <c r="F243" s="7">
        <f t="shared" si="20"/>
        <v>0.03283789778734647</v>
      </c>
    </row>
    <row r="244" spans="1:6" ht="12.75">
      <c r="A244">
        <f t="shared" si="21"/>
        <v>201</v>
      </c>
      <c r="B244" s="7">
        <f t="shared" si="22"/>
        <v>8.381416792022614</v>
      </c>
      <c r="C244" s="7">
        <f t="shared" si="23"/>
        <v>0.5018578807688245</v>
      </c>
      <c r="D244" s="7">
        <f t="shared" si="18"/>
        <v>0.037856520621762375</v>
      </c>
      <c r="E244" s="7">
        <f t="shared" si="19"/>
        <v>0.0033441853838840066</v>
      </c>
      <c r="F244" s="7">
        <f t="shared" si="20"/>
        <v>0.028029011532122006</v>
      </c>
    </row>
    <row r="245" spans="1:6" ht="12.75">
      <c r="A245">
        <f t="shared" si="21"/>
        <v>202</v>
      </c>
      <c r="B245" s="7">
        <f t="shared" si="22"/>
        <v>8.392628396635462</v>
      </c>
      <c r="C245" s="7">
        <f t="shared" si="23"/>
        <v>0.5015008423889195</v>
      </c>
      <c r="D245" s="7">
        <f t="shared" si="18"/>
        <v>0.03788019189692865</v>
      </c>
      <c r="E245" s="7">
        <f t="shared" si="19"/>
        <v>0.0027015163000549103</v>
      </c>
      <c r="F245" s="7">
        <f t="shared" si="20"/>
        <v>0.02267282241381441</v>
      </c>
    </row>
    <row r="246" spans="1:6" ht="12.75">
      <c r="A246">
        <f t="shared" si="21"/>
        <v>203</v>
      </c>
      <c r="B246" s="7">
        <f t="shared" si="22"/>
        <v>8.401697525600989</v>
      </c>
      <c r="C246" s="7">
        <f t="shared" si="23"/>
        <v>0.5011203126128094</v>
      </c>
      <c r="D246" s="7">
        <f t="shared" si="18"/>
        <v>0.03789235161456691</v>
      </c>
      <c r="E246" s="7">
        <f t="shared" si="19"/>
        <v>0.002016562703056826</v>
      </c>
      <c r="F246" s="7">
        <f t="shared" si="20"/>
        <v>0.016942549872491774</v>
      </c>
    </row>
    <row r="247" spans="1:6" ht="12.75">
      <c r="A247">
        <f t="shared" si="21"/>
        <v>204</v>
      </c>
      <c r="B247" s="7">
        <f t="shared" si="22"/>
        <v>8.408474545549986</v>
      </c>
      <c r="C247" s="7">
        <f t="shared" si="23"/>
        <v>0.5007277727331899</v>
      </c>
      <c r="D247" s="7">
        <f t="shared" si="18"/>
        <v>0.03789321058149269</v>
      </c>
      <c r="E247" s="7">
        <f t="shared" si="19"/>
        <v>0.0013099909197418318</v>
      </c>
      <c r="F247" s="7">
        <f t="shared" si="20"/>
        <v>0.011015025303550807</v>
      </c>
    </row>
    <row r="248" spans="1:6" ht="12.75">
      <c r="A248">
        <f t="shared" si="21"/>
        <v>205</v>
      </c>
      <c r="B248" s="7">
        <f t="shared" si="22"/>
        <v>8.412880555671405</v>
      </c>
      <c r="C248" s="7">
        <f t="shared" si="23"/>
        <v>0.5003344827037246</v>
      </c>
      <c r="D248" s="7">
        <f t="shared" si="18"/>
        <v>0.03788328816783068</v>
      </c>
      <c r="E248" s="7">
        <f t="shared" si="19"/>
        <v>0.0006020688667043177</v>
      </c>
      <c r="F248" s="7">
        <f t="shared" si="20"/>
        <v>0.0050651334618718735</v>
      </c>
    </row>
    <row r="249" spans="1:6" ht="12.75">
      <c r="A249">
        <f t="shared" si="21"/>
        <v>206</v>
      </c>
      <c r="B249" s="7">
        <f t="shared" si="22"/>
        <v>8.414906609056153</v>
      </c>
      <c r="C249" s="7">
        <f t="shared" si="23"/>
        <v>0.49995117775409204</v>
      </c>
      <c r="D249" s="7">
        <f t="shared" si="18"/>
        <v>0.037863382228994845</v>
      </c>
      <c r="E249" s="7">
        <f t="shared" si="19"/>
        <v>-8.788004263453663E-05</v>
      </c>
      <c r="F249" s="7">
        <f t="shared" si="20"/>
        <v>-0.0007395023515694988</v>
      </c>
    </row>
    <row r="250" spans="1:6" ht="12.75">
      <c r="A250">
        <f t="shared" si="21"/>
        <v>207</v>
      </c>
      <c r="B250" s="7">
        <f t="shared" si="22"/>
        <v>8.414610808115526</v>
      </c>
      <c r="C250" s="7">
        <f t="shared" si="23"/>
        <v>0.4995877951675554</v>
      </c>
      <c r="D250" s="7">
        <f t="shared" si="18"/>
        <v>0.03783453174737565</v>
      </c>
      <c r="E250" s="7">
        <f t="shared" si="19"/>
        <v>-0.0007419686984003889</v>
      </c>
      <c r="F250" s="7">
        <f t="shared" si="20"/>
        <v>-0.006243377828843322</v>
      </c>
    </row>
    <row r="251" spans="1:6" ht="12.75">
      <c r="A251">
        <f t="shared" si="21"/>
        <v>208</v>
      </c>
      <c r="B251" s="7">
        <f t="shared" si="22"/>
        <v>8.412113456983988</v>
      </c>
      <c r="C251" s="7">
        <f t="shared" si="23"/>
        <v>0.4992532379332562</v>
      </c>
      <c r="D251" s="7">
        <f t="shared" si="18"/>
        <v>0.03779797393135056</v>
      </c>
      <c r="E251" s="7">
        <f t="shared" si="19"/>
        <v>-0.001344171720138934</v>
      </c>
      <c r="F251" s="7">
        <f t="shared" si="20"/>
        <v>-0.011307325015478042</v>
      </c>
    </row>
    <row r="252" spans="1:6" ht="12.75">
      <c r="A252">
        <f t="shared" si="21"/>
        <v>209</v>
      </c>
      <c r="B252" s="7">
        <f t="shared" si="22"/>
        <v>8.407590526977797</v>
      </c>
      <c r="C252" s="7">
        <f t="shared" si="23"/>
        <v>0.498955180353868</v>
      </c>
      <c r="D252" s="7">
        <f t="shared" si="18"/>
        <v>0.03775509762956711</v>
      </c>
      <c r="E252" s="7">
        <f t="shared" si="19"/>
        <v>-0.0018806753630376842</v>
      </c>
      <c r="F252" s="7">
        <f t="shared" si="20"/>
        <v>-0.015811948366596162</v>
      </c>
    </row>
    <row r="253" spans="1:6" ht="12.75">
      <c r="A253">
        <f t="shared" si="21"/>
        <v>210</v>
      </c>
      <c r="B253" s="7">
        <f t="shared" si="22"/>
        <v>8.40126574763116</v>
      </c>
      <c r="C253" s="7">
        <f t="shared" si="23"/>
        <v>0.498699918977087</v>
      </c>
      <c r="D253" s="7">
        <f t="shared" si="18"/>
        <v>0.03770739492883771</v>
      </c>
      <c r="E253" s="7">
        <f t="shared" si="19"/>
        <v>-0.00234014584124349</v>
      </c>
      <c r="F253" s="7">
        <f t="shared" si="20"/>
        <v>-0.019660187100500437</v>
      </c>
    </row>
    <row r="254" spans="1:6" ht="12.75">
      <c r="A254">
        <f t="shared" si="21"/>
        <v>211</v>
      </c>
      <c r="B254" s="7">
        <f t="shared" si="22"/>
        <v>8.39340167279096</v>
      </c>
      <c r="C254" s="7">
        <f t="shared" si="23"/>
        <v>0.4984922705166493</v>
      </c>
      <c r="D254" s="7">
        <f t="shared" si="18"/>
        <v>0.03765641271505027</v>
      </c>
      <c r="E254" s="7">
        <f t="shared" si="19"/>
        <v>-0.002713913070031357</v>
      </c>
      <c r="F254" s="7">
        <f t="shared" si="20"/>
        <v>-0.02277896250181044</v>
      </c>
    </row>
    <row r="255" spans="1:6" ht="12.75">
      <c r="A255">
        <f t="shared" si="21"/>
        <v>212</v>
      </c>
      <c r="B255" s="7">
        <f t="shared" si="22"/>
        <v>8.384290087790236</v>
      </c>
      <c r="C255" s="7">
        <f t="shared" si="23"/>
        <v>0.4983355168143698</v>
      </c>
      <c r="D255" s="7">
        <f t="shared" si="18"/>
        <v>0.037603705806184905</v>
      </c>
      <c r="E255" s="7">
        <f t="shared" si="19"/>
        <v>-0.002996069734134349</v>
      </c>
      <c r="F255" s="7">
        <f t="shared" si="20"/>
        <v>-0.02511991777423095</v>
      </c>
    </row>
    <row r="256" spans="1:6" ht="12.75">
      <c r="A256">
        <f t="shared" si="21"/>
        <v>213</v>
      </c>
      <c r="B256" s="7">
        <f t="shared" si="22"/>
        <v>8.374242120680544</v>
      </c>
      <c r="C256" s="7">
        <f t="shared" si="23"/>
        <v>0.4982313954325437</v>
      </c>
      <c r="D256" s="7">
        <f t="shared" si="18"/>
        <v>0.03755079303728986</v>
      </c>
      <c r="E256" s="7">
        <f t="shared" si="19"/>
        <v>-0.003183488221421433</v>
      </c>
      <c r="F256" s="7">
        <f t="shared" si="20"/>
        <v>-0.026659301154517756</v>
      </c>
    </row>
    <row r="257" spans="1:6" ht="12.75">
      <c r="A257">
        <f t="shared" si="21"/>
        <v>214</v>
      </c>
      <c r="B257" s="7">
        <f t="shared" si="22"/>
        <v>8.363578400218737</v>
      </c>
      <c r="C257" s="7">
        <f t="shared" si="23"/>
        <v>0.4981801332009364</v>
      </c>
      <c r="D257" s="7">
        <f t="shared" si="18"/>
        <v>0.037499117413117</v>
      </c>
      <c r="E257" s="7">
        <f t="shared" si="19"/>
        <v>-0.0032757602383146475</v>
      </c>
      <c r="F257" s="7">
        <f t="shared" si="20"/>
        <v>-0.02739707757346377</v>
      </c>
    </row>
    <row r="258" spans="1:6" ht="12.75">
      <c r="A258">
        <f t="shared" si="21"/>
        <v>215</v>
      </c>
      <c r="B258" s="7">
        <f t="shared" si="22"/>
        <v>8.35261956918935</v>
      </c>
      <c r="C258" s="7">
        <f t="shared" si="23"/>
        <v>0.49818051900054444</v>
      </c>
      <c r="D258" s="7">
        <f t="shared" si="18"/>
        <v>0.037450011167935685</v>
      </c>
      <c r="E258" s="7">
        <f t="shared" si="19"/>
        <v>-0.0032750657990201584</v>
      </c>
      <c r="F258" s="7">
        <f t="shared" si="20"/>
        <v>-0.02735537868327853</v>
      </c>
    </row>
    <row r="259" spans="1:6" ht="12.75">
      <c r="A259">
        <f t="shared" si="21"/>
        <v>216</v>
      </c>
      <c r="B259" s="7">
        <f t="shared" si="22"/>
        <v>8.341677417716038</v>
      </c>
      <c r="C259" s="7">
        <f t="shared" si="23"/>
        <v>0.4982300112559427</v>
      </c>
      <c r="D259" s="7">
        <f t="shared" si="18"/>
        <v>0.03740466630349894</v>
      </c>
      <c r="E259" s="7">
        <f t="shared" si="19"/>
        <v>-0.003185979739303285</v>
      </c>
      <c r="F259" s="7">
        <f t="shared" si="20"/>
        <v>-0.026576415244647045</v>
      </c>
    </row>
    <row r="260" spans="1:6" ht="12.75">
      <c r="A260">
        <f t="shared" si="21"/>
        <v>217</v>
      </c>
      <c r="B260" s="7">
        <f t="shared" si="22"/>
        <v>8.33104685161818</v>
      </c>
      <c r="C260" s="7">
        <f t="shared" si="23"/>
        <v>0.4983248750234206</v>
      </c>
      <c r="D260" s="7">
        <f t="shared" si="18"/>
        <v>0.03736411093032201</v>
      </c>
      <c r="E260" s="7">
        <f t="shared" si="19"/>
        <v>-0.003015224957843043</v>
      </c>
      <c r="F260" s="7">
        <f t="shared" si="20"/>
        <v>-0.02511998039195884</v>
      </c>
    </row>
    <row r="261" spans="1:6" ht="12.75">
      <c r="A261">
        <f t="shared" si="21"/>
        <v>218</v>
      </c>
      <c r="B261" s="7">
        <f t="shared" si="22"/>
        <v>8.320998859461396</v>
      </c>
      <c r="C261" s="7">
        <f t="shared" si="23"/>
        <v>0.49846034318654553</v>
      </c>
      <c r="D261" s="7">
        <f t="shared" si="18"/>
        <v>0.03732919152427783</v>
      </c>
      <c r="E261" s="7">
        <f t="shared" si="19"/>
        <v>-0.0027713822642182083</v>
      </c>
      <c r="F261" s="7">
        <f t="shared" si="20"/>
        <v>-0.023060668659691252</v>
      </c>
    </row>
    <row r="262" spans="1:6" ht="12.75">
      <c r="A262">
        <f t="shared" si="21"/>
        <v>219</v>
      </c>
      <c r="B262" s="7">
        <f t="shared" si="22"/>
        <v>8.31177459199752</v>
      </c>
      <c r="C262" s="7">
        <f t="shared" si="23"/>
        <v>0.4986307960808022</v>
      </c>
      <c r="D262" s="7">
        <f t="shared" si="18"/>
        <v>0.03730056103486717</v>
      </c>
      <c r="E262" s="7">
        <f t="shared" si="19"/>
        <v>-0.002464567054556184</v>
      </c>
      <c r="F262" s="7">
        <f t="shared" si="20"/>
        <v>-0.020484925824334255</v>
      </c>
    </row>
    <row r="263" spans="1:6" ht="12.75">
      <c r="A263">
        <f t="shared" si="21"/>
        <v>220</v>
      </c>
      <c r="B263" s="7">
        <f t="shared" si="22"/>
        <v>8.303580621667786</v>
      </c>
      <c r="C263" s="7">
        <f t="shared" si="23"/>
        <v>0.49882995383802914</v>
      </c>
      <c r="D263" s="7">
        <f t="shared" si="18"/>
        <v>0.037278672643772055</v>
      </c>
      <c r="E263" s="7">
        <f t="shared" si="19"/>
        <v>-0.002106083091547459</v>
      </c>
      <c r="F263" s="7">
        <f t="shared" si="20"/>
        <v>-0.017488030746595662</v>
      </c>
    </row>
    <row r="264" spans="1:6" ht="12.75">
      <c r="A264">
        <f t="shared" si="21"/>
        <v>221</v>
      </c>
      <c r="B264" s="7">
        <f t="shared" si="22"/>
        <v>8.296585409369147</v>
      </c>
      <c r="C264" s="7">
        <f t="shared" si="23"/>
        <v>0.49905107584305386</v>
      </c>
      <c r="D264" s="7">
        <f t="shared" si="18"/>
        <v>0.0372637788693251</v>
      </c>
      <c r="E264" s="7">
        <f t="shared" si="19"/>
        <v>-0.001708063482503163</v>
      </c>
      <c r="F264" s="7">
        <f t="shared" si="20"/>
        <v>-0.014171094567211995</v>
      </c>
    </row>
    <row r="265" spans="1:6" ht="12.75">
      <c r="A265">
        <f t="shared" si="21"/>
        <v>222</v>
      </c>
      <c r="B265" s="7">
        <f t="shared" si="22"/>
        <v>8.290916971542263</v>
      </c>
      <c r="C265" s="7">
        <f t="shared" si="23"/>
        <v>0.4992871619051704</v>
      </c>
      <c r="D265" s="7">
        <f t="shared" si="18"/>
        <v>0.03725593563881472</v>
      </c>
      <c r="E265" s="7">
        <f t="shared" si="19"/>
        <v>-0.0012831085706933292</v>
      </c>
      <c r="F265" s="7">
        <f t="shared" si="20"/>
        <v>-0.01063814662509266</v>
      </c>
    </row>
    <row r="266" spans="1:6" ht="12.75">
      <c r="A266">
        <f t="shared" si="21"/>
        <v>223</v>
      </c>
      <c r="B266" s="7">
        <f t="shared" si="22"/>
        <v>8.286661712892226</v>
      </c>
      <c r="C266" s="7">
        <f t="shared" si="23"/>
        <v>0.49953115004563325</v>
      </c>
      <c r="D266" s="7">
        <f t="shared" si="18"/>
        <v>0.03725501089932153</v>
      </c>
      <c r="E266" s="7">
        <f t="shared" si="19"/>
        <v>-0.0008439299178603021</v>
      </c>
      <c r="F266" s="7">
        <f t="shared" si="20"/>
        <v>-0.006993361738697246</v>
      </c>
    </row>
    <row r="267" spans="1:6" ht="12.75">
      <c r="A267">
        <f t="shared" si="21"/>
        <v>224</v>
      </c>
      <c r="B267" s="7">
        <f t="shared" si="22"/>
        <v>8.283864368196747</v>
      </c>
      <c r="C267" s="7">
        <f t="shared" si="23"/>
        <v>0.4997761061732698</v>
      </c>
      <c r="D267" s="7">
        <f t="shared" si="18"/>
        <v>0.037260697302043774</v>
      </c>
      <c r="E267" s="7">
        <f t="shared" si="19"/>
        <v>-0.00040300888811445985</v>
      </c>
      <c r="F267" s="7">
        <f t="shared" si="20"/>
        <v>-0.0033384709683179636</v>
      </c>
    </row>
    <row r="268" spans="1:6" ht="12.75">
      <c r="A268">
        <f t="shared" si="21"/>
        <v>225</v>
      </c>
      <c r="B268" s="7">
        <f t="shared" si="22"/>
        <v>8.28252897980942</v>
      </c>
      <c r="C268" s="7">
        <f t="shared" si="23"/>
        <v>0.5000154013519592</v>
      </c>
      <c r="D268" s="7">
        <f t="shared" si="18"/>
        <v>0.03727252846843776</v>
      </c>
      <c r="E268" s="7">
        <f t="shared" si="19"/>
        <v>2.7722433526450192E-05</v>
      </c>
      <c r="F268" s="7">
        <f t="shared" si="20"/>
        <v>0.00022961185907366397</v>
      </c>
    </row>
    <row r="269" spans="1:6" ht="12.75">
      <c r="A269">
        <f t="shared" si="21"/>
        <v>226</v>
      </c>
      <c r="B269" s="7">
        <f t="shared" si="22"/>
        <v>8.28262082455305</v>
      </c>
      <c r="C269" s="7">
        <f t="shared" si="23"/>
        <v>0.5002428728479412</v>
      </c>
      <c r="D269" s="7">
        <f t="shared" si="18"/>
        <v>0.03728989832386141</v>
      </c>
      <c r="E269" s="7">
        <f t="shared" si="19"/>
        <v>0.00043717112629416917</v>
      </c>
      <c r="F269" s="7">
        <f t="shared" si="20"/>
        <v>0.003620922674537397</v>
      </c>
    </row>
    <row r="270" spans="1:6" ht="12.75">
      <c r="A270">
        <f t="shared" si="21"/>
        <v>227</v>
      </c>
      <c r="B270" s="7">
        <f t="shared" si="22"/>
        <v>8.284069193622864</v>
      </c>
      <c r="C270" s="7">
        <f t="shared" si="23"/>
        <v>0.5004529656759967</v>
      </c>
      <c r="D270" s="7">
        <f t="shared" si="18"/>
        <v>0.03731208296232352</v>
      </c>
      <c r="E270" s="7">
        <f t="shared" si="19"/>
        <v>0.000815338216793941</v>
      </c>
      <c r="F270" s="7">
        <f t="shared" si="20"/>
        <v>0.006754318204126086</v>
      </c>
    </row>
    <row r="271" spans="1:6" ht="12.75">
      <c r="A271">
        <f t="shared" si="21"/>
        <v>228</v>
      </c>
      <c r="B271" s="7">
        <f t="shared" si="22"/>
        <v>8.286770920904514</v>
      </c>
      <c r="C271" s="7">
        <f t="shared" si="23"/>
        <v>0.5006408519369876</v>
      </c>
      <c r="D271" s="7">
        <f t="shared" si="18"/>
        <v>0.037338264482834616</v>
      </c>
      <c r="E271" s="7">
        <f t="shared" si="19"/>
        <v>0.0011535334865775608</v>
      </c>
      <c r="F271" s="7">
        <f t="shared" si="20"/>
        <v>0.009559067752860528</v>
      </c>
    </row>
    <row r="272" spans="1:6" ht="12.75">
      <c r="A272">
        <f t="shared" si="21"/>
        <v>229</v>
      </c>
      <c r="B272" s="7">
        <f t="shared" si="22"/>
        <v>8.290594548005659</v>
      </c>
      <c r="C272" s="7">
        <f t="shared" si="23"/>
        <v>0.5008025258504722</v>
      </c>
      <c r="D272" s="7">
        <f t="shared" si="18"/>
        <v>0.03736755621399049</v>
      </c>
      <c r="E272" s="7">
        <f t="shared" si="19"/>
        <v>0.0014445465308498694</v>
      </c>
      <c r="F272" s="7">
        <f t="shared" si="20"/>
        <v>0.011976149593004417</v>
      </c>
    </row>
    <row r="273" spans="1:6" ht="12.75">
      <c r="A273">
        <f t="shared" si="21"/>
        <v>230</v>
      </c>
      <c r="B273" s="7">
        <f t="shared" si="22"/>
        <v>8.29538500784286</v>
      </c>
      <c r="C273" s="7">
        <f t="shared" si="23"/>
        <v>0.5009348730293207</v>
      </c>
      <c r="D273" s="7">
        <f t="shared" si="18"/>
        <v>0.03739902872069784</v>
      </c>
      <c r="E273" s="7">
        <f t="shared" si="19"/>
        <v>0.0016827714527771814</v>
      </c>
      <c r="F273" s="7">
        <f t="shared" si="20"/>
        <v>0.01395923708099378</v>
      </c>
    </row>
    <row r="274" spans="1:6" ht="12.75">
      <c r="A274">
        <f t="shared" si="21"/>
        <v>231</v>
      </c>
      <c r="B274" s="7">
        <f t="shared" si="22"/>
        <v>8.300968702675258</v>
      </c>
      <c r="C274" s="7">
        <f t="shared" si="23"/>
        <v>0.5010357132104857</v>
      </c>
      <c r="D274" s="7">
        <f t="shared" si="18"/>
        <v>0.037431735968545356</v>
      </c>
      <c r="E274" s="7">
        <f t="shared" si="19"/>
        <v>0.0018642837788741427</v>
      </c>
      <c r="F274" s="7">
        <f t="shared" si="20"/>
        <v>0.015475361301339419</v>
      </c>
    </row>
    <row r="275" spans="1:6" ht="12.75">
      <c r="A275">
        <f t="shared" si="21"/>
        <v>232</v>
      </c>
      <c r="B275" s="7">
        <f t="shared" si="22"/>
        <v>8.307158847195794</v>
      </c>
      <c r="C275" s="7">
        <f t="shared" si="23"/>
        <v>0.5011038163366622</v>
      </c>
      <c r="D275" s="7">
        <f t="shared" si="18"/>
        <v>0.03746474101120212</v>
      </c>
      <c r="E275" s="7">
        <f t="shared" si="19"/>
        <v>0.0019868694059919792</v>
      </c>
      <c r="F275" s="7">
        <f t="shared" si="20"/>
        <v>0.016505239764208923</v>
      </c>
    </row>
    <row r="276" spans="1:6" ht="12.75">
      <c r="A276">
        <f t="shared" si="21"/>
        <v>233</v>
      </c>
      <c r="B276" s="7">
        <f t="shared" si="22"/>
        <v>8.313760943101478</v>
      </c>
      <c r="C276" s="7">
        <f t="shared" si="23"/>
        <v>0.5011388925638843</v>
      </c>
      <c r="D276" s="7">
        <f t="shared" si="18"/>
        <v>0.03749714056860074</v>
      </c>
      <c r="E276" s="7">
        <f t="shared" si="19"/>
        <v>0.0020500066149917034</v>
      </c>
      <c r="F276" s="7">
        <f t="shared" si="20"/>
        <v>0.017043264928817692</v>
      </c>
    </row>
    <row r="279" spans="2:5" ht="18">
      <c r="B279" s="5"/>
      <c r="C279" s="5"/>
      <c r="D279" s="5"/>
      <c r="E279" s="5"/>
    </row>
  </sheetData>
  <sheetProtection/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A1">
      <selection activeCell="G8" sqref="G8"/>
    </sheetView>
  </sheetViews>
  <sheetFormatPr defaultColWidth="9.140625" defaultRowHeight="12.75"/>
  <cols>
    <col min="2" max="2" width="11.7109375" style="0" customWidth="1"/>
    <col min="3" max="3" width="11.140625" style="0" customWidth="1"/>
  </cols>
  <sheetData>
    <row r="1" ht="12.75">
      <c r="A1" s="11" t="s">
        <v>102</v>
      </c>
    </row>
    <row r="2" spans="1:8" s="6" customFormat="1" ht="18">
      <c r="A2" s="5" t="s">
        <v>5</v>
      </c>
      <c r="B2" s="5"/>
      <c r="C2" s="5"/>
      <c r="D2" s="5"/>
      <c r="E2" s="5"/>
      <c r="F2" s="5"/>
      <c r="H2" s="5"/>
    </row>
    <row r="4" s="3" customFormat="1" ht="15.75"/>
    <row r="5" s="3" customFormat="1" ht="15.75"/>
    <row r="6" s="3" customFormat="1" ht="15.75"/>
    <row r="8" ht="12.75">
      <c r="A8" t="s">
        <v>0</v>
      </c>
    </row>
    <row r="9" spans="1:5" ht="12.75">
      <c r="A9" s="11" t="s">
        <v>1</v>
      </c>
      <c r="B9" s="11">
        <v>0.15</v>
      </c>
      <c r="C9" s="11"/>
      <c r="D9" s="11" t="s">
        <v>2</v>
      </c>
      <c r="E9" s="11">
        <v>1</v>
      </c>
    </row>
    <row r="10" spans="1:5" ht="12.75">
      <c r="A10" s="11"/>
      <c r="B10" s="11"/>
      <c r="C10" s="11"/>
      <c r="D10" s="11" t="s">
        <v>6</v>
      </c>
      <c r="E10" s="11">
        <v>0.2</v>
      </c>
    </row>
    <row r="11" spans="1:5" ht="12.75">
      <c r="A11" s="11"/>
      <c r="B11" s="11"/>
      <c r="C11" s="11"/>
      <c r="D11" s="11"/>
      <c r="E11" s="11"/>
    </row>
    <row r="12" spans="1:5" ht="12.75">
      <c r="A12" s="11" t="s">
        <v>98</v>
      </c>
      <c r="B12" s="11"/>
      <c r="C12" s="11"/>
      <c r="D12" s="11"/>
      <c r="E12" s="11"/>
    </row>
    <row r="13" spans="1:5" ht="12.75">
      <c r="A13" t="s">
        <v>7</v>
      </c>
      <c r="B13" s="10"/>
      <c r="E13" s="10"/>
    </row>
    <row r="14" spans="1:5" ht="12.75">
      <c r="A14" t="s">
        <v>8</v>
      </c>
      <c r="B14" s="10"/>
      <c r="E14" s="10"/>
    </row>
    <row r="16" spans="2:5" ht="12.75">
      <c r="B16" s="10"/>
      <c r="E16" s="10"/>
    </row>
    <row r="17" spans="1:3" s="10" customFormat="1" ht="12.75">
      <c r="A17" s="10" t="s">
        <v>3</v>
      </c>
      <c r="B17" s="10" t="s">
        <v>4</v>
      </c>
      <c r="C17"/>
    </row>
    <row r="18" spans="1:2" ht="12.75">
      <c r="A18">
        <v>0</v>
      </c>
      <c r="B18">
        <f aca="true" t="shared" si="0" ref="B18:B49">$B$9*(A18/$E$10-1)*(1-(A18/$E$9))*A18</f>
        <v>0</v>
      </c>
    </row>
    <row r="19" spans="1:2" ht="12.75">
      <c r="A19" s="7">
        <f aca="true" t="shared" si="1" ref="A19:A50">A18+0.01</f>
        <v>0.01</v>
      </c>
      <c r="B19" s="7">
        <f t="shared" si="0"/>
        <v>-0.00141075</v>
      </c>
    </row>
    <row r="20" spans="1:2" ht="12.75">
      <c r="A20" s="7">
        <f t="shared" si="1"/>
        <v>0.02</v>
      </c>
      <c r="B20" s="7">
        <f t="shared" si="0"/>
        <v>-0.002646</v>
      </c>
    </row>
    <row r="21" spans="1:2" ht="12.75">
      <c r="A21" s="7">
        <f t="shared" si="1"/>
        <v>0.03</v>
      </c>
      <c r="B21" s="7">
        <f t="shared" si="0"/>
        <v>-0.0037102499999999996</v>
      </c>
    </row>
    <row r="22" spans="1:2" ht="12.75">
      <c r="A22" s="7">
        <f t="shared" si="1"/>
        <v>0.04</v>
      </c>
      <c r="B22" s="7">
        <f t="shared" si="0"/>
        <v>-0.004608</v>
      </c>
    </row>
    <row r="23" spans="1:2" ht="12.75">
      <c r="A23" s="7">
        <f t="shared" si="1"/>
        <v>0.05</v>
      </c>
      <c r="B23" s="7">
        <f t="shared" si="0"/>
        <v>-0.0053437499999999995</v>
      </c>
    </row>
    <row r="24" spans="1:2" ht="12.75">
      <c r="A24" s="7">
        <f t="shared" si="1"/>
        <v>0.060000000000000005</v>
      </c>
      <c r="B24" s="7">
        <f t="shared" si="0"/>
        <v>-0.005922</v>
      </c>
    </row>
    <row r="25" spans="1:2" ht="12.75">
      <c r="A25" s="7">
        <f t="shared" si="1"/>
        <v>0.07</v>
      </c>
      <c r="B25" s="7">
        <f t="shared" si="0"/>
        <v>-0.006347249999999999</v>
      </c>
    </row>
    <row r="26" spans="1:2" ht="12.75">
      <c r="A26" s="7">
        <f t="shared" si="1"/>
        <v>0.08</v>
      </c>
      <c r="B26" s="7">
        <f t="shared" si="0"/>
        <v>-0.006624000000000001</v>
      </c>
    </row>
    <row r="27" spans="1:2" ht="12.75">
      <c r="A27" s="7">
        <f t="shared" si="1"/>
        <v>0.09</v>
      </c>
      <c r="B27" s="7">
        <f t="shared" si="0"/>
        <v>-0.00675675</v>
      </c>
    </row>
    <row r="28" spans="1:2" ht="12.75">
      <c r="A28" s="7">
        <f t="shared" si="1"/>
        <v>0.09999999999999999</v>
      </c>
      <c r="B28" s="7">
        <f t="shared" si="0"/>
        <v>-0.00675</v>
      </c>
    </row>
    <row r="29" spans="1:2" ht="12.75">
      <c r="A29" s="7">
        <f t="shared" si="1"/>
        <v>0.10999999999999999</v>
      </c>
      <c r="B29" s="7">
        <f t="shared" si="0"/>
        <v>-0.0066082499999999995</v>
      </c>
    </row>
    <row r="30" spans="1:2" ht="12.75">
      <c r="A30" s="7">
        <f t="shared" si="1"/>
        <v>0.11999999999999998</v>
      </c>
      <c r="B30" s="7">
        <f t="shared" si="0"/>
        <v>-0.0063360000000000005</v>
      </c>
    </row>
    <row r="31" spans="1:2" ht="12.75">
      <c r="A31" s="7">
        <f t="shared" si="1"/>
        <v>0.12999999999999998</v>
      </c>
      <c r="B31" s="7">
        <f t="shared" si="0"/>
        <v>-0.005937750000000002</v>
      </c>
    </row>
    <row r="32" spans="1:2" ht="12.75">
      <c r="A32" s="7">
        <f t="shared" si="1"/>
        <v>0.13999999999999999</v>
      </c>
      <c r="B32" s="7">
        <f t="shared" si="0"/>
        <v>-0.005418000000000002</v>
      </c>
    </row>
    <row r="33" spans="1:2" ht="12.75">
      <c r="A33" s="7">
        <f t="shared" si="1"/>
        <v>0.15</v>
      </c>
      <c r="B33" s="7">
        <f t="shared" si="0"/>
        <v>-0.004781250000000001</v>
      </c>
    </row>
    <row r="34" spans="1:2" ht="12.75">
      <c r="A34" s="7">
        <f t="shared" si="1"/>
        <v>0.16</v>
      </c>
      <c r="B34" s="7">
        <f t="shared" si="0"/>
        <v>-0.004032000000000001</v>
      </c>
    </row>
    <row r="35" spans="1:2" ht="12.75">
      <c r="A35" s="7">
        <f t="shared" si="1"/>
        <v>0.17</v>
      </c>
      <c r="B35" s="7">
        <f t="shared" si="0"/>
        <v>-0.0031747500000000005</v>
      </c>
    </row>
    <row r="36" spans="1:4" ht="12.75">
      <c r="A36" s="7">
        <f t="shared" si="1"/>
        <v>0.18000000000000002</v>
      </c>
      <c r="B36" s="7">
        <f t="shared" si="0"/>
        <v>-0.002214</v>
      </c>
      <c r="D36" s="10"/>
    </row>
    <row r="37" spans="1:2" ht="12.75">
      <c r="A37" s="7">
        <f t="shared" si="1"/>
        <v>0.19000000000000003</v>
      </c>
      <c r="B37" s="7">
        <f t="shared" si="0"/>
        <v>-0.0011542499999999984</v>
      </c>
    </row>
    <row r="38" spans="1:2" ht="12.75">
      <c r="A38" s="7">
        <f t="shared" si="1"/>
        <v>0.20000000000000004</v>
      </c>
      <c r="B38" s="7">
        <f t="shared" si="0"/>
        <v>5.3290705182007515E-18</v>
      </c>
    </row>
    <row r="39" spans="1:2" ht="12.75">
      <c r="A39" s="7">
        <f t="shared" si="1"/>
        <v>0.21000000000000005</v>
      </c>
      <c r="B39" s="7">
        <f t="shared" si="0"/>
        <v>0.0012442500000000069</v>
      </c>
    </row>
    <row r="40" spans="1:2" ht="12.75">
      <c r="A40" s="7">
        <f t="shared" si="1"/>
        <v>0.22000000000000006</v>
      </c>
      <c r="B40" s="7">
        <f t="shared" si="0"/>
        <v>0.0025740000000000086</v>
      </c>
    </row>
    <row r="41" spans="1:2" ht="12.75">
      <c r="A41" s="7">
        <f t="shared" si="1"/>
        <v>0.23000000000000007</v>
      </c>
      <c r="B41" s="7">
        <f t="shared" si="0"/>
        <v>0.00398475000000001</v>
      </c>
    </row>
    <row r="42" spans="1:2" ht="12.75">
      <c r="A42" s="7">
        <f t="shared" si="1"/>
        <v>0.24000000000000007</v>
      </c>
      <c r="B42" s="7">
        <f t="shared" si="0"/>
        <v>0.005472000000000012</v>
      </c>
    </row>
    <row r="43" spans="1:2" ht="12.75">
      <c r="A43" s="7">
        <f t="shared" si="1"/>
        <v>0.25000000000000006</v>
      </c>
      <c r="B43" s="7">
        <f t="shared" si="0"/>
        <v>0.007031250000000008</v>
      </c>
    </row>
    <row r="44" spans="1:2" ht="12.75">
      <c r="A44" s="7">
        <f t="shared" si="1"/>
        <v>0.26000000000000006</v>
      </c>
      <c r="B44" s="7">
        <f t="shared" si="0"/>
        <v>0.00865800000000001</v>
      </c>
    </row>
    <row r="45" spans="1:2" ht="12.75">
      <c r="A45" s="7">
        <f t="shared" si="1"/>
        <v>0.2700000000000001</v>
      </c>
      <c r="B45" s="7">
        <f t="shared" si="0"/>
        <v>0.010347750000000011</v>
      </c>
    </row>
    <row r="46" spans="1:2" ht="12.75">
      <c r="A46" s="7">
        <f t="shared" si="1"/>
        <v>0.2800000000000001</v>
      </c>
      <c r="B46" s="7">
        <f t="shared" si="0"/>
        <v>0.012096000000000015</v>
      </c>
    </row>
    <row r="47" spans="1:2" ht="12.75">
      <c r="A47" s="7">
        <f t="shared" si="1"/>
        <v>0.2900000000000001</v>
      </c>
      <c r="B47" s="7">
        <f t="shared" si="0"/>
        <v>0.013898250000000015</v>
      </c>
    </row>
    <row r="48" spans="1:2" ht="12.75">
      <c r="A48" s="7">
        <f t="shared" si="1"/>
        <v>0.3000000000000001</v>
      </c>
      <c r="B48" s="7">
        <f t="shared" si="0"/>
        <v>0.01575000000000002</v>
      </c>
    </row>
    <row r="49" spans="1:2" ht="12.75">
      <c r="A49" s="7">
        <f t="shared" si="1"/>
        <v>0.3100000000000001</v>
      </c>
      <c r="B49" s="7">
        <f t="shared" si="0"/>
        <v>0.01764675000000002</v>
      </c>
    </row>
    <row r="50" spans="1:2" ht="12.75">
      <c r="A50" s="7">
        <f t="shared" si="1"/>
        <v>0.3200000000000001</v>
      </c>
      <c r="B50" s="7">
        <f aca="true" t="shared" si="2" ref="B50:B81">$B$9*(A50/$E$10-1)*(1-(A50/$E$9))*A50</f>
        <v>0.01958400000000002</v>
      </c>
    </row>
    <row r="51" spans="1:2" ht="12.75">
      <c r="A51" s="7">
        <f aca="true" t="shared" si="3" ref="A51:A82">A50+0.01</f>
        <v>0.3300000000000001</v>
      </c>
      <c r="B51" s="7">
        <f t="shared" si="2"/>
        <v>0.021557250000000024</v>
      </c>
    </row>
    <row r="52" spans="1:2" ht="12.75">
      <c r="A52" s="7">
        <f t="shared" si="3"/>
        <v>0.34000000000000014</v>
      </c>
      <c r="B52" s="7">
        <f t="shared" si="2"/>
        <v>0.023562000000000027</v>
      </c>
    </row>
    <row r="53" spans="1:2" ht="12.75">
      <c r="A53" s="7">
        <f t="shared" si="3"/>
        <v>0.35000000000000014</v>
      </c>
      <c r="B53" s="7">
        <f t="shared" si="2"/>
        <v>0.02559375000000003</v>
      </c>
    </row>
    <row r="54" spans="1:2" ht="12.75">
      <c r="A54" s="7">
        <f t="shared" si="3"/>
        <v>0.36000000000000015</v>
      </c>
      <c r="B54" s="7">
        <f t="shared" si="2"/>
        <v>0.027648000000000034</v>
      </c>
    </row>
    <row r="55" spans="1:2" ht="12.75">
      <c r="A55" s="7">
        <f t="shared" si="3"/>
        <v>0.37000000000000016</v>
      </c>
      <c r="B55" s="7">
        <f t="shared" si="2"/>
        <v>0.029720250000000035</v>
      </c>
    </row>
    <row r="56" spans="1:2" ht="12.75">
      <c r="A56" s="7">
        <f t="shared" si="3"/>
        <v>0.38000000000000017</v>
      </c>
      <c r="B56" s="7">
        <f t="shared" si="2"/>
        <v>0.031806000000000036</v>
      </c>
    </row>
    <row r="57" spans="1:2" ht="12.75">
      <c r="A57" s="7">
        <f t="shared" si="3"/>
        <v>0.3900000000000002</v>
      </c>
      <c r="B57" s="7">
        <f t="shared" si="2"/>
        <v>0.033900750000000035</v>
      </c>
    </row>
    <row r="58" spans="1:2" ht="12.75">
      <c r="A58" s="7">
        <f t="shared" si="3"/>
        <v>0.4000000000000002</v>
      </c>
      <c r="B58" s="7">
        <f t="shared" si="2"/>
        <v>0.036000000000000046</v>
      </c>
    </row>
    <row r="59" spans="1:2" ht="12.75">
      <c r="A59" s="7">
        <f t="shared" si="3"/>
        <v>0.4100000000000002</v>
      </c>
      <c r="B59" s="7">
        <f t="shared" si="2"/>
        <v>0.038099250000000036</v>
      </c>
    </row>
    <row r="60" spans="1:2" ht="12.75">
      <c r="A60" s="7">
        <f t="shared" si="3"/>
        <v>0.4200000000000002</v>
      </c>
      <c r="B60" s="7">
        <f t="shared" si="2"/>
        <v>0.04019400000000005</v>
      </c>
    </row>
    <row r="61" spans="1:2" ht="12.75">
      <c r="A61" s="7">
        <f t="shared" si="3"/>
        <v>0.4300000000000002</v>
      </c>
      <c r="B61" s="7">
        <f t="shared" si="2"/>
        <v>0.04227975000000004</v>
      </c>
    </row>
    <row r="62" spans="1:2" ht="12.75">
      <c r="A62" s="7">
        <f t="shared" si="3"/>
        <v>0.4400000000000002</v>
      </c>
      <c r="B62" s="7">
        <f t="shared" si="2"/>
        <v>0.044352000000000044</v>
      </c>
    </row>
    <row r="63" spans="1:2" ht="12.75">
      <c r="A63" s="7">
        <f t="shared" si="3"/>
        <v>0.45000000000000023</v>
      </c>
      <c r="B63" s="7">
        <f t="shared" si="2"/>
        <v>0.046406250000000045</v>
      </c>
    </row>
    <row r="64" spans="1:2" ht="12.75">
      <c r="A64" s="7">
        <f t="shared" si="3"/>
        <v>0.46000000000000024</v>
      </c>
      <c r="B64" s="7">
        <f t="shared" si="2"/>
        <v>0.04843800000000005</v>
      </c>
    </row>
    <row r="65" spans="1:2" ht="12.75">
      <c r="A65" s="7">
        <f t="shared" si="3"/>
        <v>0.47000000000000025</v>
      </c>
      <c r="B65" s="7">
        <f t="shared" si="2"/>
        <v>0.05044275000000005</v>
      </c>
    </row>
    <row r="66" spans="1:2" ht="12.75">
      <c r="A66" s="7">
        <f t="shared" si="3"/>
        <v>0.48000000000000026</v>
      </c>
      <c r="B66" s="7">
        <f t="shared" si="2"/>
        <v>0.05241600000000006</v>
      </c>
    </row>
    <row r="67" spans="1:2" ht="12.75">
      <c r="A67" s="7">
        <f t="shared" si="3"/>
        <v>0.49000000000000027</v>
      </c>
      <c r="B67" s="7">
        <f t="shared" si="2"/>
        <v>0.05435325000000005</v>
      </c>
    </row>
    <row r="68" spans="1:3" s="10" customFormat="1" ht="12.75">
      <c r="A68" s="7">
        <f t="shared" si="3"/>
        <v>0.5000000000000002</v>
      </c>
      <c r="B68" s="7">
        <f t="shared" si="2"/>
        <v>0.05625000000000003</v>
      </c>
      <c r="C68"/>
    </row>
    <row r="69" spans="1:2" ht="12.75">
      <c r="A69" s="7">
        <f t="shared" si="3"/>
        <v>0.5100000000000002</v>
      </c>
      <c r="B69" s="7">
        <f t="shared" si="2"/>
        <v>0.05810175000000004</v>
      </c>
    </row>
    <row r="70" spans="1:2" ht="12.75">
      <c r="A70" s="7">
        <f t="shared" si="3"/>
        <v>0.5200000000000002</v>
      </c>
      <c r="B70" s="7">
        <f t="shared" si="2"/>
        <v>0.059904000000000034</v>
      </c>
    </row>
    <row r="71" spans="1:2" ht="12.75">
      <c r="A71" s="7">
        <f t="shared" si="3"/>
        <v>0.5300000000000002</v>
      </c>
      <c r="B71" s="7">
        <f t="shared" si="2"/>
        <v>0.06165225000000003</v>
      </c>
    </row>
    <row r="72" spans="1:2" ht="12.75">
      <c r="A72" s="7">
        <f t="shared" si="3"/>
        <v>0.5400000000000003</v>
      </c>
      <c r="B72" s="7">
        <f t="shared" si="2"/>
        <v>0.06334200000000004</v>
      </c>
    </row>
    <row r="73" spans="1:2" ht="12.75">
      <c r="A73" s="7">
        <f t="shared" si="3"/>
        <v>0.5500000000000003</v>
      </c>
      <c r="B73" s="7">
        <f t="shared" si="2"/>
        <v>0.06496875000000003</v>
      </c>
    </row>
    <row r="74" spans="1:2" ht="12.75">
      <c r="A74" s="7">
        <f t="shared" si="3"/>
        <v>0.5600000000000003</v>
      </c>
      <c r="B74" s="7">
        <f t="shared" si="2"/>
        <v>0.06652800000000003</v>
      </c>
    </row>
    <row r="75" spans="1:2" ht="12.75">
      <c r="A75" s="7">
        <f t="shared" si="3"/>
        <v>0.5700000000000003</v>
      </c>
      <c r="B75" s="7">
        <f t="shared" si="2"/>
        <v>0.06801525000000004</v>
      </c>
    </row>
    <row r="76" spans="1:2" ht="12.75">
      <c r="A76" s="7">
        <f t="shared" si="3"/>
        <v>0.5800000000000003</v>
      </c>
      <c r="B76" s="7">
        <f t="shared" si="2"/>
        <v>0.06942600000000003</v>
      </c>
    </row>
    <row r="77" spans="1:2" ht="12.75">
      <c r="A77" s="7">
        <f t="shared" si="3"/>
        <v>0.5900000000000003</v>
      </c>
      <c r="B77" s="7">
        <f t="shared" si="2"/>
        <v>0.07075575000000003</v>
      </c>
    </row>
    <row r="78" spans="1:2" ht="12.75">
      <c r="A78" s="7">
        <f t="shared" si="3"/>
        <v>0.6000000000000003</v>
      </c>
      <c r="B78" s="7">
        <f t="shared" si="2"/>
        <v>0.07200000000000004</v>
      </c>
    </row>
    <row r="79" spans="1:2" ht="12.75">
      <c r="A79" s="7">
        <f t="shared" si="3"/>
        <v>0.6100000000000003</v>
      </c>
      <c r="B79" s="7">
        <f t="shared" si="2"/>
        <v>0.07315425000000003</v>
      </c>
    </row>
    <row r="80" spans="1:2" ht="12.75">
      <c r="A80" s="7">
        <f t="shared" si="3"/>
        <v>0.6200000000000003</v>
      </c>
      <c r="B80" s="7">
        <f t="shared" si="2"/>
        <v>0.07421400000000003</v>
      </c>
    </row>
    <row r="81" spans="1:2" ht="12.75">
      <c r="A81" s="7">
        <f t="shared" si="3"/>
        <v>0.6300000000000003</v>
      </c>
      <c r="B81" s="7">
        <f t="shared" si="2"/>
        <v>0.07517475000000003</v>
      </c>
    </row>
    <row r="82" spans="1:2" ht="12.75">
      <c r="A82" s="7">
        <f t="shared" si="3"/>
        <v>0.6400000000000003</v>
      </c>
      <c r="B82" s="7">
        <f aca="true" t="shared" si="4" ref="B82:B118">$B$9*(A82/$E$10-1)*(1-(A82/$E$9))*A82</f>
        <v>0.07603200000000003</v>
      </c>
    </row>
    <row r="83" spans="1:2" ht="12.75">
      <c r="A83" s="7">
        <f aca="true" t="shared" si="5" ref="A83:A118">A82+0.01</f>
        <v>0.6500000000000004</v>
      </c>
      <c r="B83" s="7">
        <f t="shared" si="4"/>
        <v>0.07678125000000002</v>
      </c>
    </row>
    <row r="84" spans="1:2" ht="12.75">
      <c r="A84" s="7">
        <f t="shared" si="5"/>
        <v>0.6600000000000004</v>
      </c>
      <c r="B84" s="7">
        <f t="shared" si="4"/>
        <v>0.07741800000000001</v>
      </c>
    </row>
    <row r="85" spans="1:2" ht="12.75">
      <c r="A85" s="7">
        <f t="shared" si="5"/>
        <v>0.6700000000000004</v>
      </c>
      <c r="B85" s="7">
        <f t="shared" si="4"/>
        <v>0.07793775000000001</v>
      </c>
    </row>
    <row r="86" spans="1:2" ht="12.75">
      <c r="A86" s="7">
        <f t="shared" si="5"/>
        <v>0.6800000000000004</v>
      </c>
      <c r="B86" s="7">
        <f t="shared" si="4"/>
        <v>0.078336</v>
      </c>
    </row>
    <row r="87" spans="1:2" ht="12.75">
      <c r="A87" s="7">
        <f t="shared" si="5"/>
        <v>0.6900000000000004</v>
      </c>
      <c r="B87" s="7">
        <f t="shared" si="4"/>
        <v>0.07860825</v>
      </c>
    </row>
    <row r="88" spans="1:2" ht="12.75">
      <c r="A88" s="7">
        <f t="shared" si="5"/>
        <v>0.7000000000000004</v>
      </c>
      <c r="B88" s="7">
        <f t="shared" si="4"/>
        <v>0.07875</v>
      </c>
    </row>
    <row r="89" spans="1:2" ht="12.75">
      <c r="A89" s="7">
        <f t="shared" si="5"/>
        <v>0.7100000000000004</v>
      </c>
      <c r="B89" s="7">
        <f t="shared" si="4"/>
        <v>0.07875674999999999</v>
      </c>
    </row>
    <row r="90" spans="1:2" ht="12.75">
      <c r="A90" s="7">
        <f t="shared" si="5"/>
        <v>0.7200000000000004</v>
      </c>
      <c r="B90" s="7">
        <f t="shared" si="4"/>
        <v>0.07862399999999999</v>
      </c>
    </row>
    <row r="91" spans="1:2" ht="12.75">
      <c r="A91" s="7">
        <f t="shared" si="5"/>
        <v>0.7300000000000004</v>
      </c>
      <c r="B91" s="7">
        <f t="shared" si="4"/>
        <v>0.07834724999999998</v>
      </c>
    </row>
    <row r="92" spans="1:2" ht="12.75">
      <c r="A92" s="7">
        <f t="shared" si="5"/>
        <v>0.7400000000000004</v>
      </c>
      <c r="B92" s="7">
        <f t="shared" si="4"/>
        <v>0.07792199999999998</v>
      </c>
    </row>
    <row r="93" spans="1:2" ht="12.75">
      <c r="A93" s="7">
        <f t="shared" si="5"/>
        <v>0.7500000000000004</v>
      </c>
      <c r="B93" s="7">
        <f t="shared" si="4"/>
        <v>0.07734374999999998</v>
      </c>
    </row>
    <row r="94" spans="1:2" ht="12.75">
      <c r="A94" s="7">
        <f t="shared" si="5"/>
        <v>0.7600000000000005</v>
      </c>
      <c r="B94" s="7">
        <f t="shared" si="4"/>
        <v>0.07660799999999997</v>
      </c>
    </row>
    <row r="95" spans="1:2" ht="12.75">
      <c r="A95" s="7">
        <f t="shared" si="5"/>
        <v>0.7700000000000005</v>
      </c>
      <c r="B95" s="7">
        <f t="shared" si="4"/>
        <v>0.07571024999999995</v>
      </c>
    </row>
    <row r="96" spans="1:2" ht="12.75">
      <c r="A96" s="7">
        <f t="shared" si="5"/>
        <v>0.7800000000000005</v>
      </c>
      <c r="B96" s="7">
        <f t="shared" si="4"/>
        <v>0.07464599999999995</v>
      </c>
    </row>
    <row r="97" spans="1:2" ht="12.75">
      <c r="A97" s="7">
        <f t="shared" si="5"/>
        <v>0.7900000000000005</v>
      </c>
      <c r="B97" s="7">
        <f t="shared" si="4"/>
        <v>0.07341074999999993</v>
      </c>
    </row>
    <row r="98" spans="1:2" ht="12.75">
      <c r="A98" s="7">
        <f t="shared" si="5"/>
        <v>0.8000000000000005</v>
      </c>
      <c r="B98" s="7">
        <f t="shared" si="4"/>
        <v>0.07199999999999991</v>
      </c>
    </row>
    <row r="99" spans="1:2" ht="12.75">
      <c r="A99" s="7">
        <f t="shared" si="5"/>
        <v>0.8100000000000005</v>
      </c>
      <c r="B99" s="7">
        <f t="shared" si="4"/>
        <v>0.07040924999999991</v>
      </c>
    </row>
    <row r="100" spans="1:2" ht="12.75">
      <c r="A100" s="7">
        <f t="shared" si="5"/>
        <v>0.8200000000000005</v>
      </c>
      <c r="B100" s="7">
        <f t="shared" si="4"/>
        <v>0.06863399999999989</v>
      </c>
    </row>
    <row r="101" spans="1:2" ht="12.75">
      <c r="A101" s="7">
        <f t="shared" si="5"/>
        <v>0.8300000000000005</v>
      </c>
      <c r="B101" s="7">
        <f t="shared" si="4"/>
        <v>0.06666974999999989</v>
      </c>
    </row>
    <row r="102" spans="1:2" ht="12.75">
      <c r="A102" s="7">
        <f t="shared" si="5"/>
        <v>0.8400000000000005</v>
      </c>
      <c r="B102" s="7">
        <f t="shared" si="4"/>
        <v>0.06451199999999986</v>
      </c>
    </row>
    <row r="103" spans="1:2" ht="12.75">
      <c r="A103" s="7">
        <f t="shared" si="5"/>
        <v>0.8500000000000005</v>
      </c>
      <c r="B103" s="7">
        <f t="shared" si="4"/>
        <v>0.06215624999999987</v>
      </c>
    </row>
    <row r="104" spans="1:2" ht="12.75">
      <c r="A104" s="7">
        <f t="shared" si="5"/>
        <v>0.8600000000000005</v>
      </c>
      <c r="B104" s="7">
        <f t="shared" si="4"/>
        <v>0.059597999999999846</v>
      </c>
    </row>
    <row r="105" spans="1:2" ht="12.75">
      <c r="A105" s="7">
        <f t="shared" si="5"/>
        <v>0.8700000000000006</v>
      </c>
      <c r="B105" s="7">
        <f t="shared" si="4"/>
        <v>0.05683274999999983</v>
      </c>
    </row>
    <row r="106" spans="1:2" ht="12.75">
      <c r="A106" s="7">
        <f t="shared" si="5"/>
        <v>0.8800000000000006</v>
      </c>
      <c r="B106" s="7">
        <f t="shared" si="4"/>
        <v>0.05385599999999982</v>
      </c>
    </row>
    <row r="107" spans="1:2" ht="12.75">
      <c r="A107" s="7">
        <f t="shared" si="5"/>
        <v>0.8900000000000006</v>
      </c>
      <c r="B107" s="7">
        <f t="shared" si="4"/>
        <v>0.05066324999999981</v>
      </c>
    </row>
    <row r="108" spans="1:2" ht="12.75">
      <c r="A108" s="7">
        <f t="shared" si="5"/>
        <v>0.9000000000000006</v>
      </c>
      <c r="B108" s="7">
        <f t="shared" si="4"/>
        <v>0.04724999999999979</v>
      </c>
    </row>
    <row r="109" spans="1:2" ht="12.75">
      <c r="A109" s="7">
        <f t="shared" si="5"/>
        <v>0.9100000000000006</v>
      </c>
      <c r="B109" s="7">
        <f t="shared" si="4"/>
        <v>0.04361174999999977</v>
      </c>
    </row>
    <row r="110" spans="1:2" ht="12.75">
      <c r="A110" s="7">
        <f t="shared" si="5"/>
        <v>0.9200000000000006</v>
      </c>
      <c r="B110" s="7">
        <f t="shared" si="4"/>
        <v>0.03974399999999976</v>
      </c>
    </row>
    <row r="111" spans="1:2" ht="12.75">
      <c r="A111" s="7">
        <f t="shared" si="5"/>
        <v>0.9300000000000006</v>
      </c>
      <c r="B111" s="7">
        <f t="shared" si="4"/>
        <v>0.035642249999999744</v>
      </c>
    </row>
    <row r="112" spans="1:2" ht="12.75">
      <c r="A112" s="7">
        <f t="shared" si="5"/>
        <v>0.9400000000000006</v>
      </c>
      <c r="B112" s="7">
        <f t="shared" si="4"/>
        <v>0.031301999999999726</v>
      </c>
    </row>
    <row r="113" spans="1:2" ht="12.75">
      <c r="A113" s="7">
        <f t="shared" si="5"/>
        <v>0.9500000000000006</v>
      </c>
      <c r="B113" s="7">
        <f t="shared" si="4"/>
        <v>0.0267187499999997</v>
      </c>
    </row>
    <row r="114" spans="1:2" ht="12.75">
      <c r="A114" s="7">
        <f t="shared" si="5"/>
        <v>0.9600000000000006</v>
      </c>
      <c r="B114" s="7">
        <f t="shared" si="4"/>
        <v>0.021887999999999685</v>
      </c>
    </row>
    <row r="115" spans="1:2" ht="12.75">
      <c r="A115" s="7">
        <f t="shared" si="5"/>
        <v>0.9700000000000006</v>
      </c>
      <c r="B115" s="7">
        <f t="shared" si="4"/>
        <v>0.016805249999999664</v>
      </c>
    </row>
    <row r="116" spans="1:2" ht="12.75">
      <c r="A116" s="7">
        <f t="shared" si="5"/>
        <v>0.9800000000000006</v>
      </c>
      <c r="B116" s="7">
        <f t="shared" si="4"/>
        <v>0.011465999999999645</v>
      </c>
    </row>
    <row r="117" spans="1:2" ht="12.75">
      <c r="A117" s="7">
        <f t="shared" si="5"/>
        <v>0.9900000000000007</v>
      </c>
      <c r="B117" s="7">
        <f t="shared" si="4"/>
        <v>0.005865749999999622</v>
      </c>
    </row>
    <row r="118" spans="1:2" ht="12.75">
      <c r="A118" s="7">
        <f t="shared" si="5"/>
        <v>1.0000000000000007</v>
      </c>
      <c r="B118" s="7">
        <f t="shared" si="4"/>
        <v>-3.9968028886505686E-16</v>
      </c>
    </row>
    <row r="119" spans="2:3" ht="12.75">
      <c r="B119" s="12"/>
      <c r="C119" s="13"/>
    </row>
    <row r="120" spans="1:3" ht="18">
      <c r="A120" s="5"/>
      <c r="B120" s="16"/>
      <c r="C120" s="16"/>
    </row>
    <row r="121" spans="2:3" ht="12.75">
      <c r="B121" s="12"/>
      <c r="C121" s="13"/>
    </row>
    <row r="122" spans="2:3" ht="12.75">
      <c r="B122" s="12"/>
      <c r="C122" s="13"/>
    </row>
    <row r="123" spans="2:3" ht="12.75">
      <c r="B123" s="12"/>
      <c r="C123" s="13"/>
    </row>
    <row r="124" spans="2:3" ht="12.75">
      <c r="B124" s="12"/>
      <c r="C124" s="13"/>
    </row>
    <row r="125" spans="2:3" ht="12.75">
      <c r="B125" s="12"/>
      <c r="C125" s="13"/>
    </row>
    <row r="126" spans="2:3" ht="12.75">
      <c r="B126" s="12"/>
      <c r="C126" s="13"/>
    </row>
    <row r="127" spans="2:3" ht="12.75">
      <c r="B127" s="12"/>
      <c r="C127" s="13"/>
    </row>
    <row r="128" spans="2:3" ht="12.75">
      <c r="B128" s="12"/>
      <c r="C128" s="13"/>
    </row>
    <row r="129" spans="2:3" ht="12.75">
      <c r="B129" s="12"/>
      <c r="C129" s="13"/>
    </row>
    <row r="130" spans="2:3" ht="12.75">
      <c r="B130" s="12"/>
      <c r="C130" s="13"/>
    </row>
    <row r="131" spans="2:3" ht="12.75">
      <c r="B131" s="12"/>
      <c r="C131" s="13"/>
    </row>
    <row r="132" spans="2:3" ht="12.75">
      <c r="B132" s="12"/>
      <c r="C132" s="13"/>
    </row>
    <row r="133" spans="2:3" ht="12.75">
      <c r="B133" s="12"/>
      <c r="C133" s="13"/>
    </row>
    <row r="134" spans="2:3" ht="12.75">
      <c r="B134" s="12"/>
      <c r="C134" s="13"/>
    </row>
    <row r="136" s="10" customFormat="1" ht="12.75"/>
  </sheetData>
  <sheetProtection/>
  <printOptions gridLines="1"/>
  <pageMargins left="0.75" right="0.75" top="1" bottom="1" header="0.5" footer="0.5"/>
  <pageSetup horizontalDpi="600" verticalDpi="600" orientation="portrait" paperSize="9" r:id="rId4"/>
  <headerFooter alignWithMargins="0">
    <oddHeader>&amp;C&amp;A</oddHeader>
    <oddFooter>&amp;CPage &amp;P</oddFooter>
  </headerFooter>
  <drawing r:id="rId3"/>
  <legacyDrawing r:id="rId2"/>
  <oleObjects>
    <oleObject progId="Equation.2" shapeId="1556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390"/>
  <sheetViews>
    <sheetView zoomScalePageLayoutView="0" workbookViewId="0" topLeftCell="A1">
      <selection activeCell="C41" sqref="C41"/>
    </sheetView>
  </sheetViews>
  <sheetFormatPr defaultColWidth="9.140625" defaultRowHeight="12.75"/>
  <sheetData>
    <row r="1" ht="12.75">
      <c r="A1" t="s">
        <v>97</v>
      </c>
    </row>
    <row r="3" spans="2:6" ht="20.25">
      <c r="B3" s="4" t="s">
        <v>38</v>
      </c>
      <c r="C3" s="4"/>
      <c r="E3" s="4"/>
      <c r="F3" s="4"/>
    </row>
    <row r="5" spans="1:6" s="6" customFormat="1" ht="18">
      <c r="A5" s="5" t="s">
        <v>47</v>
      </c>
      <c r="B5" s="5"/>
      <c r="C5" s="5"/>
      <c r="D5" s="5"/>
      <c r="E5" s="5"/>
      <c r="F5"/>
    </row>
    <row r="6" spans="1:5" ht="18">
      <c r="A6" s="2"/>
      <c r="B6" s="2"/>
      <c r="C6" s="2"/>
      <c r="D6" s="5" t="s">
        <v>48</v>
      </c>
      <c r="E6" s="2"/>
    </row>
    <row r="7" spans="1:6" ht="12.75">
      <c r="A7" s="2"/>
      <c r="B7" s="2"/>
      <c r="C7" s="2"/>
      <c r="D7" s="2"/>
      <c r="E7" s="2"/>
      <c r="F7" s="2"/>
    </row>
    <row r="8" spans="1:2" ht="12.75">
      <c r="A8" t="s">
        <v>31</v>
      </c>
      <c r="B8">
        <v>0.4</v>
      </c>
    </row>
    <row r="9" spans="1:2" ht="12.75">
      <c r="A9" t="s">
        <v>1</v>
      </c>
      <c r="B9">
        <v>0.15</v>
      </c>
    </row>
    <row r="10" spans="1:2" ht="12.75">
      <c r="A10" t="s">
        <v>32</v>
      </c>
      <c r="B10" s="9">
        <v>0.009</v>
      </c>
    </row>
    <row r="11" spans="1:2" ht="12.75">
      <c r="A11" t="s">
        <v>33</v>
      </c>
      <c r="B11">
        <v>200</v>
      </c>
    </row>
    <row r="12" spans="1:2" ht="12.75">
      <c r="A12" t="s">
        <v>34</v>
      </c>
      <c r="B12">
        <v>0.9</v>
      </c>
    </row>
    <row r="13" spans="1:2" ht="12.75">
      <c r="A13" t="s">
        <v>2</v>
      </c>
      <c r="B13">
        <v>1</v>
      </c>
    </row>
    <row r="15" ht="12.75">
      <c r="A15" t="s">
        <v>40</v>
      </c>
    </row>
    <row r="16" spans="1:2" ht="12.75">
      <c r="A16" t="s">
        <v>35</v>
      </c>
      <c r="B16">
        <f>B12/(B11*B10)</f>
        <v>0.5000000000000001</v>
      </c>
    </row>
    <row r="17" spans="1:2" ht="12.75">
      <c r="A17" t="s">
        <v>36</v>
      </c>
      <c r="B17">
        <f>B9*(B11*B10*B13-B12)/(B11*B10^2*B13)</f>
        <v>8.33333333333333</v>
      </c>
    </row>
    <row r="18" spans="1:2" ht="12.75">
      <c r="A18" t="s">
        <v>37</v>
      </c>
      <c r="B18">
        <f>$B$10*B17*B16</f>
        <v>0.03749999999999999</v>
      </c>
    </row>
    <row r="33" spans="1:7" ht="12.75">
      <c r="A33" s="2" t="s">
        <v>49</v>
      </c>
      <c r="B33" s="2"/>
      <c r="C33" s="2"/>
      <c r="D33" s="2"/>
      <c r="E33" s="2"/>
      <c r="F33" s="2"/>
      <c r="G33" s="2"/>
    </row>
    <row r="34" spans="1:7" ht="12.75">
      <c r="A34" s="2" t="s">
        <v>50</v>
      </c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s="14" customFormat="1" ht="15.75">
      <c r="A36" s="3" t="s">
        <v>51</v>
      </c>
      <c r="B36" s="3"/>
      <c r="C36" s="3"/>
      <c r="D36" s="3"/>
      <c r="E36" s="3"/>
      <c r="F36" s="3"/>
      <c r="G36" s="3"/>
    </row>
    <row r="37" s="15" customFormat="1" ht="15.75">
      <c r="A37" s="15" t="s">
        <v>52</v>
      </c>
    </row>
    <row r="39" spans="1:7" s="2" customFormat="1" ht="12.75">
      <c r="A39" s="2" t="s">
        <v>41</v>
      </c>
      <c r="B39" s="2" t="s">
        <v>42</v>
      </c>
      <c r="C39" s="2" t="s">
        <v>43</v>
      </c>
      <c r="D39" s="2" t="s">
        <v>44</v>
      </c>
      <c r="E39" s="2" t="s">
        <v>45</v>
      </c>
      <c r="F39" s="2" t="s">
        <v>46</v>
      </c>
      <c r="G39" s="2" t="s">
        <v>53</v>
      </c>
    </row>
    <row r="40" spans="1:7" ht="12.75">
      <c r="A40">
        <v>0</v>
      </c>
      <c r="B40" s="7">
        <v>1</v>
      </c>
      <c r="C40" s="7">
        <v>1</v>
      </c>
      <c r="D40" s="7">
        <f aca="true" t="shared" si="0" ref="D40:D103">$B$10*B40*C40</f>
        <v>0.009</v>
      </c>
      <c r="E40" s="7">
        <f aca="true" t="shared" si="1" ref="E40:E103">($B$11*D40-$B$12*B40)/B40</f>
        <v>0.8999999999999998</v>
      </c>
      <c r="F40" s="7">
        <f aca="true" t="shared" si="2" ref="F40:F103">E40*B40</f>
        <v>0.8999999999999998</v>
      </c>
      <c r="G40" s="7">
        <v>-0.07069957594794686</v>
      </c>
    </row>
    <row r="41" spans="1:7" ht="12.75">
      <c r="A41">
        <f aca="true" t="shared" si="3" ref="A41:A104">A40+1</f>
        <v>1</v>
      </c>
      <c r="B41" s="7">
        <f>IF(C40&gt;0,B40+$B$8*F40,0)</f>
        <v>1.3599999999999999</v>
      </c>
      <c r="C41" s="7">
        <f>IF(C40&gt;0,C40+((G41)*C40)*(1-(C40/$B$13))-D40,0)</f>
        <v>0.991</v>
      </c>
      <c r="D41" s="7">
        <f t="shared" si="0"/>
        <v>0.012129839999999998</v>
      </c>
      <c r="E41" s="7">
        <f t="shared" si="1"/>
        <v>0.8837999999999998</v>
      </c>
      <c r="F41" s="7">
        <f t="shared" si="2"/>
        <v>1.2019679999999997</v>
      </c>
      <c r="G41" s="7">
        <v>0.17999968273798003</v>
      </c>
    </row>
    <row r="42" spans="1:7" ht="12.75">
      <c r="A42">
        <f t="shared" si="3"/>
        <v>2</v>
      </c>
      <c r="B42" s="7">
        <f aca="true" t="shared" si="4" ref="B42:B105">IF(C41&gt;0,B41+$B$8*F41,0)</f>
        <v>1.8407871999999998</v>
      </c>
      <c r="C42" s="7">
        <f aca="true" t="shared" si="5" ref="C42:C105">IF(C41&gt;0,C41+((G42)*C41)*(1-(C41/$B$13))-D41,0)</f>
        <v>0.9830475255293311</v>
      </c>
      <c r="D42" s="7">
        <f t="shared" si="0"/>
        <v>0.016286231717874588</v>
      </c>
      <c r="E42" s="7">
        <f t="shared" si="1"/>
        <v>0.8694855459527956</v>
      </c>
      <c r="F42" s="7">
        <f t="shared" si="2"/>
        <v>1.600537863574918</v>
      </c>
      <c r="G42" s="7">
        <v>0.4683670287398854</v>
      </c>
    </row>
    <row r="43" spans="1:7" ht="12.75">
      <c r="A43">
        <f t="shared" si="3"/>
        <v>3</v>
      </c>
      <c r="B43" s="7">
        <f t="shared" si="4"/>
        <v>2.481002345429967</v>
      </c>
      <c r="C43" s="7">
        <f t="shared" si="5"/>
        <v>0.9627321174220494</v>
      </c>
      <c r="D43" s="7">
        <f t="shared" si="0"/>
        <v>0.021496865772103767</v>
      </c>
      <c r="E43" s="7">
        <f t="shared" si="1"/>
        <v>0.832917811359689</v>
      </c>
      <c r="F43" s="7">
        <f t="shared" si="2"/>
        <v>2.066471043533783</v>
      </c>
      <c r="G43" s="7">
        <v>-0.24177348298835566</v>
      </c>
    </row>
    <row r="44" spans="1:7" ht="12.75">
      <c r="A44">
        <f t="shared" si="3"/>
        <v>4</v>
      </c>
      <c r="B44" s="7">
        <f t="shared" si="4"/>
        <v>3.30759076284348</v>
      </c>
      <c r="C44" s="7">
        <f t="shared" si="5"/>
        <v>0.9683052044049988</v>
      </c>
      <c r="D44" s="7">
        <f t="shared" si="0"/>
        <v>0.028824816147329176</v>
      </c>
      <c r="E44" s="7">
        <f t="shared" si="1"/>
        <v>0.8429493679289978</v>
      </c>
      <c r="F44" s="7">
        <f t="shared" si="2"/>
        <v>2.788131542906703</v>
      </c>
      <c r="G44" s="7">
        <v>0.7544792826287449</v>
      </c>
    </row>
    <row r="45" spans="1:7" ht="12.75">
      <c r="A45">
        <f t="shared" si="3"/>
        <v>5</v>
      </c>
      <c r="B45" s="7">
        <f t="shared" si="4"/>
        <v>4.422843380006162</v>
      </c>
      <c r="C45" s="7">
        <f t="shared" si="5"/>
        <v>0.9459727243179359</v>
      </c>
      <c r="D45" s="7">
        <f t="shared" si="0"/>
        <v>0.03765500281274379</v>
      </c>
      <c r="E45" s="7">
        <f t="shared" si="1"/>
        <v>0.8027509037722844</v>
      </c>
      <c r="F45" s="7">
        <f t="shared" si="2"/>
        <v>3.550441520543212</v>
      </c>
      <c r="G45" s="7">
        <v>0.21154402854008367</v>
      </c>
    </row>
    <row r="46" spans="1:7" ht="12.75">
      <c r="A46">
        <f t="shared" si="3"/>
        <v>6</v>
      </c>
      <c r="B46" s="7">
        <f t="shared" si="4"/>
        <v>5.843019988223447</v>
      </c>
      <c r="C46" s="7">
        <f t="shared" si="5"/>
        <v>0.9336407008665983</v>
      </c>
      <c r="D46" s="7">
        <f t="shared" si="0"/>
        <v>0.04909753149284234</v>
      </c>
      <c r="E46" s="7">
        <f t="shared" si="1"/>
        <v>0.780553261559877</v>
      </c>
      <c r="F46" s="7">
        <f t="shared" si="2"/>
        <v>4.560788309167366</v>
      </c>
      <c r="G46" s="7">
        <v>0.4954765646893065</v>
      </c>
    </row>
    <row r="47" spans="1:7" ht="12.75">
      <c r="A47">
        <f t="shared" si="3"/>
        <v>7</v>
      </c>
      <c r="B47" s="7">
        <f t="shared" si="4"/>
        <v>7.667335311890394</v>
      </c>
      <c r="C47" s="7">
        <f t="shared" si="5"/>
        <v>0.8687468334475043</v>
      </c>
      <c r="D47" s="7">
        <f t="shared" si="0"/>
        <v>0.0599487594586651</v>
      </c>
      <c r="E47" s="7">
        <f t="shared" si="1"/>
        <v>0.6637443002055073</v>
      </c>
      <c r="F47" s="7">
        <f t="shared" si="2"/>
        <v>5.089150111031665</v>
      </c>
      <c r="G47" s="7">
        <v>-0.254961610911414</v>
      </c>
    </row>
    <row r="48" spans="1:7" ht="12.75">
      <c r="A48">
        <f t="shared" si="3"/>
        <v>8</v>
      </c>
      <c r="B48" s="7">
        <f t="shared" si="4"/>
        <v>9.70299535630306</v>
      </c>
      <c r="C48" s="7">
        <f t="shared" si="5"/>
        <v>0.8391009057721717</v>
      </c>
      <c r="D48" s="7">
        <f t="shared" si="0"/>
        <v>0.07327612972959366</v>
      </c>
      <c r="E48" s="7">
        <f t="shared" si="1"/>
        <v>0.610381630389909</v>
      </c>
      <c r="F48" s="7">
        <f t="shared" si="2"/>
        <v>5.922530125245977</v>
      </c>
      <c r="G48" s="7">
        <v>0.2657542328655836</v>
      </c>
    </row>
    <row r="49" spans="1:7" ht="12.75">
      <c r="A49">
        <f t="shared" si="3"/>
        <v>9</v>
      </c>
      <c r="B49" s="7">
        <f t="shared" si="4"/>
        <v>12.07200740640145</v>
      </c>
      <c r="C49" s="7">
        <f t="shared" si="5"/>
        <v>0.8171693559556653</v>
      </c>
      <c r="D49" s="7">
        <f t="shared" si="0"/>
        <v>0.08878387065642986</v>
      </c>
      <c r="E49" s="7">
        <f t="shared" si="1"/>
        <v>0.5709048407201976</v>
      </c>
      <c r="F49" s="7">
        <f t="shared" si="2"/>
        <v>6.891967465524666</v>
      </c>
      <c r="G49" s="7">
        <v>0.3803004293935373</v>
      </c>
    </row>
    <row r="50" spans="1:7" ht="12.75">
      <c r="A50">
        <f t="shared" si="3"/>
        <v>10</v>
      </c>
      <c r="B50" s="7">
        <f t="shared" si="4"/>
        <v>14.828794392611318</v>
      </c>
      <c r="C50" s="7">
        <f t="shared" si="5"/>
        <v>0.7403042531297344</v>
      </c>
      <c r="D50" s="7">
        <f t="shared" si="0"/>
        <v>0.09880037601872863</v>
      </c>
      <c r="E50" s="7">
        <f t="shared" si="1"/>
        <v>0.4325476556335217</v>
      </c>
      <c r="F50" s="7">
        <f t="shared" si="2"/>
        <v>6.414160250395538</v>
      </c>
      <c r="G50" s="7">
        <v>0.07977564033935777</v>
      </c>
    </row>
    <row r="51" spans="1:7" ht="12.75">
      <c r="A51">
        <f t="shared" si="3"/>
        <v>11</v>
      </c>
      <c r="B51" s="7">
        <f t="shared" si="4"/>
        <v>17.394458492769534</v>
      </c>
      <c r="C51" s="7">
        <f t="shared" si="5"/>
        <v>0.7401847135448962</v>
      </c>
      <c r="D51" s="7">
        <f t="shared" si="0"/>
        <v>0.11587601049065284</v>
      </c>
      <c r="E51" s="7">
        <f t="shared" si="1"/>
        <v>0.4323324843808132</v>
      </c>
      <c r="F51" s="7">
        <f t="shared" si="2"/>
        <v>7.520189454637988</v>
      </c>
      <c r="G51" s="7">
        <v>0.5132840162026696</v>
      </c>
    </row>
    <row r="52" spans="1:7" ht="12.75">
      <c r="A52">
        <f t="shared" si="3"/>
        <v>12</v>
      </c>
      <c r="B52" s="7">
        <f t="shared" si="4"/>
        <v>20.402534274624728</v>
      </c>
      <c r="C52" s="7">
        <f t="shared" si="5"/>
        <v>0.7136567343298731</v>
      </c>
      <c r="D52" s="7">
        <f t="shared" si="0"/>
        <v>0.1310436538423379</v>
      </c>
      <c r="E52" s="7">
        <f t="shared" si="1"/>
        <v>0.38458212179377155</v>
      </c>
      <c r="F52" s="7">
        <f t="shared" si="2"/>
        <v>7.846449921305325</v>
      </c>
      <c r="G52" s="7">
        <v>0.46460103855351914</v>
      </c>
    </row>
    <row r="53" spans="1:7" ht="12.75">
      <c r="A53">
        <f t="shared" si="3"/>
        <v>13</v>
      </c>
      <c r="B53" s="7">
        <f t="shared" si="4"/>
        <v>23.541114243146858</v>
      </c>
      <c r="C53" s="7">
        <f t="shared" si="5"/>
        <v>0.693236968749835</v>
      </c>
      <c r="D53" s="7">
        <f t="shared" si="0"/>
        <v>0.14687613611021424</v>
      </c>
      <c r="E53" s="7">
        <f t="shared" si="1"/>
        <v>0.34782654374970295</v>
      </c>
      <c r="F53" s="7">
        <f t="shared" si="2"/>
        <v>8.188224403210675</v>
      </c>
      <c r="G53" s="7">
        <v>0.5413430646207417</v>
      </c>
    </row>
    <row r="54" spans="1:7" ht="12.75">
      <c r="A54">
        <f t="shared" si="3"/>
        <v>14</v>
      </c>
      <c r="B54" s="7">
        <f t="shared" si="4"/>
        <v>26.816404004431128</v>
      </c>
      <c r="C54" s="7">
        <f t="shared" si="5"/>
        <v>0.4704155596098759</v>
      </c>
      <c r="D54" s="7">
        <f t="shared" si="0"/>
        <v>0.11353368326822087</v>
      </c>
      <c r="E54" s="7">
        <f t="shared" si="1"/>
        <v>-0.05325199270222344</v>
      </c>
      <c r="F54" s="7">
        <f t="shared" si="2"/>
        <v>-1.4280269503438419</v>
      </c>
      <c r="G54" s="7">
        <v>-0.35712151278275994</v>
      </c>
    </row>
    <row r="55" spans="1:7" ht="12.75">
      <c r="A55">
        <f t="shared" si="3"/>
        <v>15</v>
      </c>
      <c r="B55" s="7">
        <f t="shared" si="4"/>
        <v>26.24519322429359</v>
      </c>
      <c r="C55" s="7">
        <f t="shared" si="5"/>
        <v>0.4642273983778451</v>
      </c>
      <c r="D55" s="7">
        <f t="shared" si="0"/>
        <v>0.10965363993393895</v>
      </c>
      <c r="E55" s="7">
        <f t="shared" si="1"/>
        <v>-0.0643906829198789</v>
      </c>
      <c r="F55" s="7">
        <f t="shared" si="2"/>
        <v>-1.6899459150764427</v>
      </c>
      <c r="G55" s="7">
        <v>0.43089061743230556</v>
      </c>
    </row>
    <row r="56" spans="1:7" ht="12.75">
      <c r="A56">
        <f t="shared" si="3"/>
        <v>16</v>
      </c>
      <c r="B56" s="7">
        <f t="shared" si="4"/>
        <v>25.569214858263013</v>
      </c>
      <c r="C56" s="7">
        <f t="shared" si="5"/>
        <v>0.47502833416506207</v>
      </c>
      <c r="D56" s="7">
        <f t="shared" si="0"/>
        <v>0.10931491386026308</v>
      </c>
      <c r="E56" s="7">
        <f t="shared" si="1"/>
        <v>-0.04494899850288833</v>
      </c>
      <c r="F56" s="7">
        <f t="shared" si="2"/>
        <v>-1.1493106003840943</v>
      </c>
      <c r="G56" s="7">
        <v>0.4842972831887891</v>
      </c>
    </row>
    <row r="57" spans="1:7" ht="12.75">
      <c r="A57">
        <f t="shared" si="3"/>
        <v>17</v>
      </c>
      <c r="B57" s="7">
        <f t="shared" si="4"/>
        <v>25.109490618109376</v>
      </c>
      <c r="C57" s="7">
        <f t="shared" si="5"/>
        <v>0.3505598510603798</v>
      </c>
      <c r="D57" s="7">
        <f t="shared" si="0"/>
        <v>0.07922141362157784</v>
      </c>
      <c r="E57" s="7">
        <f t="shared" si="1"/>
        <v>-0.26899226809131643</v>
      </c>
      <c r="F57" s="7">
        <f t="shared" si="2"/>
        <v>-6.754258831982872</v>
      </c>
      <c r="G57" s="7">
        <v>-0.0607658474415075</v>
      </c>
    </row>
    <row r="58" spans="1:7" ht="12.75">
      <c r="A58">
        <f t="shared" si="3"/>
        <v>18</v>
      </c>
      <c r="B58" s="7">
        <f t="shared" si="4"/>
        <v>22.407787085316226</v>
      </c>
      <c r="C58" s="7">
        <f t="shared" si="5"/>
        <v>0.34376709185188203</v>
      </c>
      <c r="D58" s="7">
        <f t="shared" si="0"/>
        <v>0.06932753821039786</v>
      </c>
      <c r="E58" s="7">
        <f t="shared" si="1"/>
        <v>-0.28121923466661247</v>
      </c>
      <c r="F58" s="7">
        <f t="shared" si="2"/>
        <v>-6.301500734705032</v>
      </c>
      <c r="G58" s="7">
        <v>0.31813328329590146</v>
      </c>
    </row>
    <row r="59" spans="1:7" ht="12.75">
      <c r="A59">
        <f t="shared" si="3"/>
        <v>19</v>
      </c>
      <c r="B59" s="7">
        <f t="shared" si="4"/>
        <v>19.887186791434214</v>
      </c>
      <c r="C59" s="7">
        <f t="shared" si="5"/>
        <v>0.3666566807139775</v>
      </c>
      <c r="D59" s="7">
        <f t="shared" si="0"/>
        <v>0.06562592907917512</v>
      </c>
      <c r="E59" s="7">
        <f t="shared" si="1"/>
        <v>-0.24001797471484057</v>
      </c>
      <c r="F59" s="7">
        <f t="shared" si="2"/>
        <v>-4.773282296455768</v>
      </c>
      <c r="G59" s="7">
        <v>0.40877966436382845</v>
      </c>
    </row>
    <row r="60" spans="1:7" ht="12.75">
      <c r="A60">
        <f t="shared" si="3"/>
        <v>20</v>
      </c>
      <c r="B60" s="7">
        <f t="shared" si="4"/>
        <v>17.977873872851905</v>
      </c>
      <c r="C60" s="7">
        <f t="shared" si="5"/>
        <v>0.2715829499821691</v>
      </c>
      <c r="D60" s="7">
        <f t="shared" si="0"/>
        <v>0.043942356187168345</v>
      </c>
      <c r="E60" s="7">
        <f t="shared" si="1"/>
        <v>-0.41115069003209576</v>
      </c>
      <c r="F60" s="7">
        <f t="shared" si="2"/>
        <v>-7.391615248133046</v>
      </c>
      <c r="G60" s="7">
        <v>-0.12681016945280135</v>
      </c>
    </row>
    <row r="61" spans="1:7" ht="12.75">
      <c r="A61">
        <f t="shared" si="3"/>
        <v>21</v>
      </c>
      <c r="B61" s="7">
        <f t="shared" si="4"/>
        <v>15.021227773598687</v>
      </c>
      <c r="C61" s="7">
        <f t="shared" si="5"/>
        <v>0.19609951990739988</v>
      </c>
      <c r="D61" s="7">
        <f t="shared" si="0"/>
        <v>0.026510899993401633</v>
      </c>
      <c r="E61" s="7">
        <f t="shared" si="1"/>
        <v>-0.5470208641666802</v>
      </c>
      <c r="F61" s="7">
        <f t="shared" si="2"/>
        <v>-8.216924997558491</v>
      </c>
      <c r="G61" s="7">
        <v>-0.15943874662625604</v>
      </c>
    </row>
    <row r="62" spans="1:7" ht="12.75">
      <c r="A62">
        <f t="shared" si="3"/>
        <v>22</v>
      </c>
      <c r="B62" s="7">
        <f t="shared" si="4"/>
        <v>11.73445777457529</v>
      </c>
      <c r="C62" s="7">
        <f t="shared" si="5"/>
        <v>0.22898892529687795</v>
      </c>
      <c r="D62" s="7">
        <f t="shared" si="0"/>
        <v>0.024183547872674304</v>
      </c>
      <c r="E62" s="7">
        <f t="shared" si="1"/>
        <v>-0.48781993446561983</v>
      </c>
      <c r="F62" s="7">
        <f t="shared" si="2"/>
        <v>-5.724302422582901</v>
      </c>
      <c r="G62" s="7">
        <v>0.376799102165387</v>
      </c>
    </row>
    <row r="63" spans="1:7" ht="12.75">
      <c r="A63">
        <f t="shared" si="3"/>
        <v>23</v>
      </c>
      <c r="B63" s="7">
        <f t="shared" si="4"/>
        <v>9.44473680554213</v>
      </c>
      <c r="C63" s="7">
        <f t="shared" si="5"/>
        <v>0.18670976879193427</v>
      </c>
      <c r="D63" s="7">
        <f t="shared" si="0"/>
        <v>0.015870821627370982</v>
      </c>
      <c r="E63" s="7">
        <f t="shared" si="1"/>
        <v>-0.5639224161745184</v>
      </c>
      <c r="F63" s="7">
        <f t="shared" si="2"/>
        <v>-5.326098799513721</v>
      </c>
      <c r="G63" s="7">
        <v>-0.10249391910620033</v>
      </c>
    </row>
    <row r="64" spans="1:7" ht="12.75">
      <c r="A64">
        <f t="shared" si="3"/>
        <v>24</v>
      </c>
      <c r="B64" s="7">
        <f t="shared" si="4"/>
        <v>7.314297285736641</v>
      </c>
      <c r="C64" s="7">
        <f t="shared" si="5"/>
        <v>0.17505052552330624</v>
      </c>
      <c r="D64" s="7">
        <f t="shared" si="0"/>
        <v>0.011523344253317021</v>
      </c>
      <c r="E64" s="7">
        <f t="shared" si="1"/>
        <v>-0.5849090540580488</v>
      </c>
      <c r="F64" s="7">
        <f t="shared" si="2"/>
        <v>-4.278198706499573</v>
      </c>
      <c r="G64" s="7">
        <v>0.027735262998612596</v>
      </c>
    </row>
    <row r="65" spans="1:7" ht="12.75">
      <c r="A65">
        <f t="shared" si="3"/>
        <v>25</v>
      </c>
      <c r="B65" s="7">
        <f t="shared" si="4"/>
        <v>5.603017803136812</v>
      </c>
      <c r="C65" s="7">
        <f t="shared" si="5"/>
        <v>0.11526851518211928</v>
      </c>
      <c r="D65" s="7">
        <f t="shared" si="0"/>
        <v>0.005812663884359041</v>
      </c>
      <c r="E65" s="7">
        <f t="shared" si="1"/>
        <v>-0.6925166726721853</v>
      </c>
      <c r="F65" s="7">
        <f t="shared" si="2"/>
        <v>-3.880183245951322</v>
      </c>
      <c r="G65" s="7">
        <v>-0.3341831469093449</v>
      </c>
    </row>
    <row r="66" spans="1:7" ht="12.75">
      <c r="A66">
        <f t="shared" si="3"/>
        <v>26</v>
      </c>
      <c r="B66" s="7">
        <f t="shared" si="4"/>
        <v>4.050944504756282</v>
      </c>
      <c r="C66" s="7">
        <f t="shared" si="5"/>
        <v>0.11505472052128264</v>
      </c>
      <c r="D66" s="7">
        <f t="shared" si="0"/>
        <v>0.004194722590577638</v>
      </c>
      <c r="E66" s="7">
        <f t="shared" si="1"/>
        <v>-0.6929015030616913</v>
      </c>
      <c r="F66" s="7">
        <f t="shared" si="2"/>
        <v>-2.806905536165127</v>
      </c>
      <c r="G66" s="7">
        <v>0.05490073287219275</v>
      </c>
    </row>
    <row r="67" spans="1:7" ht="12.75">
      <c r="A67">
        <f t="shared" si="3"/>
        <v>27</v>
      </c>
      <c r="B67" s="7">
        <f t="shared" si="4"/>
        <v>2.9281822902902315</v>
      </c>
      <c r="C67" s="7">
        <f t="shared" si="5"/>
        <v>0.10050575834240257</v>
      </c>
      <c r="D67" s="7">
        <f t="shared" si="0"/>
        <v>0.002648692634853716</v>
      </c>
      <c r="E67" s="7">
        <f t="shared" si="1"/>
        <v>-0.7190896349836755</v>
      </c>
      <c r="F67" s="7">
        <f t="shared" si="2"/>
        <v>-2.1056255342904655</v>
      </c>
      <c r="G67" s="7">
        <v>-0.10169447326334193</v>
      </c>
    </row>
    <row r="68" spans="1:7" ht="12.75">
      <c r="A68">
        <f t="shared" si="3"/>
        <v>28</v>
      </c>
      <c r="B68" s="7">
        <f t="shared" si="4"/>
        <v>2.0859320765740454</v>
      </c>
      <c r="C68" s="7">
        <f t="shared" si="5"/>
        <v>0.1239261626807235</v>
      </c>
      <c r="D68" s="7">
        <f t="shared" si="0"/>
        <v>0.0023265140207620904</v>
      </c>
      <c r="E68" s="7">
        <f t="shared" si="1"/>
        <v>-0.6769329071746978</v>
      </c>
      <c r="F68" s="7">
        <f t="shared" si="2"/>
        <v>-1.412036064764223</v>
      </c>
      <c r="G68" s="7">
        <v>0.2883610879202024</v>
      </c>
    </row>
    <row r="69" spans="1:7" ht="12.75">
      <c r="A69">
        <f t="shared" si="3"/>
        <v>29</v>
      </c>
      <c r="B69" s="7">
        <f t="shared" si="4"/>
        <v>1.5211176506683564</v>
      </c>
      <c r="C69" s="7">
        <f t="shared" si="5"/>
        <v>0.1500065418144548</v>
      </c>
      <c r="D69" s="7">
        <f t="shared" si="0"/>
        <v>0.0020535983862271924</v>
      </c>
      <c r="E69" s="7">
        <f t="shared" si="1"/>
        <v>-0.6299882247339814</v>
      </c>
      <c r="F69" s="7">
        <f t="shared" si="2"/>
        <v>-0.9582862083560824</v>
      </c>
      <c r="G69" s="7">
        <v>0.26164956958964464</v>
      </c>
    </row>
    <row r="70" spans="1:7" ht="12.75">
      <c r="A70">
        <f t="shared" si="3"/>
        <v>30</v>
      </c>
      <c r="B70" s="7">
        <f t="shared" si="4"/>
        <v>1.1378031673259235</v>
      </c>
      <c r="C70" s="7">
        <f t="shared" si="5"/>
        <v>0.21367419026452117</v>
      </c>
      <c r="D70" s="7">
        <f t="shared" si="0"/>
        <v>0.0021880725341289673</v>
      </c>
      <c r="E70" s="7">
        <f t="shared" si="1"/>
        <v>-0.5153864575238619</v>
      </c>
      <c r="F70" s="7">
        <f t="shared" si="2"/>
        <v>-0.5864083437675376</v>
      </c>
      <c r="G70" s="7">
        <v>0.5154422471299768</v>
      </c>
    </row>
    <row r="71" spans="1:7" ht="12.75">
      <c r="A71">
        <f t="shared" si="3"/>
        <v>31</v>
      </c>
      <c r="B71" s="7">
        <f t="shared" si="4"/>
        <v>0.9032398298189084</v>
      </c>
      <c r="C71" s="7">
        <f t="shared" si="5"/>
        <v>0.21483936440424042</v>
      </c>
      <c r="D71" s="7">
        <f t="shared" si="0"/>
        <v>0.001746463238485997</v>
      </c>
      <c r="E71" s="7">
        <f t="shared" si="1"/>
        <v>-0.5132891440723673</v>
      </c>
      <c r="F71" s="7">
        <f t="shared" si="2"/>
        <v>-0.46362319913981814</v>
      </c>
      <c r="G71" s="7">
        <v>0.0199577190564014</v>
      </c>
    </row>
    <row r="72" spans="1:7" ht="12.75">
      <c r="A72">
        <f t="shared" si="3"/>
        <v>32</v>
      </c>
      <c r="B72" s="7">
        <f t="shared" si="4"/>
        <v>0.7177905501629811</v>
      </c>
      <c r="C72" s="7">
        <f t="shared" si="5"/>
        <v>0.16536961527280924</v>
      </c>
      <c r="D72" s="7">
        <f t="shared" si="0"/>
        <v>0.0010683067241421924</v>
      </c>
      <c r="E72" s="7">
        <f t="shared" si="1"/>
        <v>-0.6023346925089434</v>
      </c>
      <c r="F72" s="7">
        <f t="shared" si="2"/>
        <v>-0.4323501503182446</v>
      </c>
      <c r="G72" s="7">
        <v>-0.2829162948124576</v>
      </c>
    </row>
    <row r="73" spans="1:7" ht="12.75">
      <c r="A73">
        <f t="shared" si="3"/>
        <v>33</v>
      </c>
      <c r="B73" s="7">
        <f t="shared" si="4"/>
        <v>0.5448504900356832</v>
      </c>
      <c r="C73" s="7">
        <f t="shared" si="5"/>
        <v>0.23862341290279646</v>
      </c>
      <c r="D73" s="7">
        <f t="shared" si="0"/>
        <v>0.0011701267510866823</v>
      </c>
      <c r="E73" s="7">
        <f t="shared" si="1"/>
        <v>-0.47047785677496645</v>
      </c>
      <c r="F73" s="7">
        <f t="shared" si="2"/>
        <v>-0.25634009081477843</v>
      </c>
      <c r="G73" s="7">
        <v>0.5384781563101569</v>
      </c>
    </row>
    <row r="74" spans="1:7" ht="12.75">
      <c r="A74">
        <f t="shared" si="3"/>
        <v>34</v>
      </c>
      <c r="B74" s="7">
        <f t="shared" si="4"/>
        <v>0.44231445370977185</v>
      </c>
      <c r="C74" s="7">
        <f t="shared" si="5"/>
        <v>0.36470096062428964</v>
      </c>
      <c r="D74" s="7">
        <f t="shared" si="0"/>
        <v>0.001451812555493655</v>
      </c>
      <c r="E74" s="7">
        <f t="shared" si="1"/>
        <v>-0.24353827087627872</v>
      </c>
      <c r="F74" s="7">
        <f t="shared" si="2"/>
        <v>-0.10772049724006366</v>
      </c>
      <c r="G74" s="7">
        <v>0.7003857209987473</v>
      </c>
    </row>
    <row r="75" spans="1:7" ht="12.75">
      <c r="A75">
        <f t="shared" si="3"/>
        <v>35</v>
      </c>
      <c r="B75" s="7">
        <f t="shared" si="4"/>
        <v>0.3992262548137464</v>
      </c>
      <c r="C75" s="7">
        <f t="shared" si="5"/>
        <v>0.3728332713250047</v>
      </c>
      <c r="D75" s="7">
        <f t="shared" si="0"/>
        <v>0.0013396034752293506</v>
      </c>
      <c r="E75" s="7">
        <f t="shared" si="1"/>
        <v>-0.2289001116149916</v>
      </c>
      <c r="F75" s="7">
        <f t="shared" si="2"/>
        <v>-0.09138293428650163</v>
      </c>
      <c r="G75" s="7">
        <v>0.04136540534673259</v>
      </c>
    </row>
    <row r="76" spans="1:7" ht="12.75">
      <c r="A76">
        <f t="shared" si="3"/>
        <v>36</v>
      </c>
      <c r="B76" s="7">
        <f t="shared" si="4"/>
        <v>0.36267308109914576</v>
      </c>
      <c r="C76" s="7">
        <f t="shared" si="5"/>
        <v>0.3791550351847798</v>
      </c>
      <c r="D76" s="7">
        <f t="shared" si="0"/>
        <v>0.0012375839234224717</v>
      </c>
      <c r="E76" s="7">
        <f t="shared" si="1"/>
        <v>-0.2175209366673965</v>
      </c>
      <c r="F76" s="7">
        <f t="shared" si="2"/>
        <v>-0.07888898830473684</v>
      </c>
      <c r="G76" s="7">
        <v>0.032764882386254614</v>
      </c>
    </row>
    <row r="77" spans="1:7" ht="12.75">
      <c r="A77">
        <f t="shared" si="3"/>
        <v>37</v>
      </c>
      <c r="B77" s="7">
        <f t="shared" si="4"/>
        <v>0.33111748577725103</v>
      </c>
      <c r="C77" s="7">
        <f t="shared" si="5"/>
        <v>0.4521043488224907</v>
      </c>
      <c r="D77" s="7">
        <f t="shared" si="0"/>
        <v>0.0013472968976195796</v>
      </c>
      <c r="E77" s="7">
        <f t="shared" si="1"/>
        <v>-0.08621217211951684</v>
      </c>
      <c r="F77" s="7">
        <f t="shared" si="2"/>
        <v>-0.028546357675610038</v>
      </c>
      <c r="G77" s="7">
        <v>0.315157189258025</v>
      </c>
    </row>
    <row r="78" spans="1:7" ht="12.75">
      <c r="A78">
        <f t="shared" si="3"/>
        <v>38</v>
      </c>
      <c r="B78" s="7">
        <f t="shared" si="4"/>
        <v>0.319698942707007</v>
      </c>
      <c r="C78" s="7">
        <f t="shared" si="5"/>
        <v>0.4875817805827337</v>
      </c>
      <c r="D78" s="7">
        <f t="shared" si="0"/>
        <v>0.0014029144176194986</v>
      </c>
      <c r="E78" s="7">
        <f t="shared" si="1"/>
        <v>-0.02235279495107939</v>
      </c>
      <c r="F78" s="7">
        <f t="shared" si="2"/>
        <v>-0.007146164912406605</v>
      </c>
      <c r="G78" s="7">
        <v>0.1486630427883938</v>
      </c>
    </row>
    <row r="79" spans="1:7" ht="12.75">
      <c r="A79">
        <f t="shared" si="3"/>
        <v>39</v>
      </c>
      <c r="B79" s="7">
        <f t="shared" si="4"/>
        <v>0.31684047674204435</v>
      </c>
      <c r="C79" s="7">
        <f t="shared" si="5"/>
        <v>0.4734248210422832</v>
      </c>
      <c r="D79" s="7">
        <f t="shared" si="0"/>
        <v>0.001350001314004986</v>
      </c>
      <c r="E79" s="7">
        <f t="shared" si="1"/>
        <v>-0.04783532212389054</v>
      </c>
      <c r="F79" s="7">
        <f t="shared" si="2"/>
        <v>-0.015156166266842741</v>
      </c>
      <c r="G79" s="7">
        <v>-0.05104766917938832</v>
      </c>
    </row>
    <row r="80" spans="1:7" ht="12.75">
      <c r="A80">
        <f t="shared" si="3"/>
        <v>40</v>
      </c>
      <c r="B80" s="7">
        <f t="shared" si="4"/>
        <v>0.31077801023530727</v>
      </c>
      <c r="C80" s="7">
        <f t="shared" si="5"/>
        <v>0.7499855037984381</v>
      </c>
      <c r="D80" s="7">
        <f t="shared" si="0"/>
        <v>0.0020977110231822273</v>
      </c>
      <c r="E80" s="7">
        <f t="shared" si="1"/>
        <v>0.4499739068371883</v>
      </c>
      <c r="F80" s="7">
        <f t="shared" si="2"/>
        <v>0.1398419954246689</v>
      </c>
      <c r="G80" s="7">
        <v>1.1147919796407222</v>
      </c>
    </row>
    <row r="81" spans="1:7" ht="12.75">
      <c r="A81">
        <f t="shared" si="3"/>
        <v>41</v>
      </c>
      <c r="B81" s="7">
        <f t="shared" si="4"/>
        <v>0.36671480840517484</v>
      </c>
      <c r="C81" s="7">
        <f t="shared" si="5"/>
        <v>0.8286538726934294</v>
      </c>
      <c r="D81" s="7">
        <f t="shared" si="0"/>
        <v>0.0027349168154307936</v>
      </c>
      <c r="E81" s="7">
        <f t="shared" si="1"/>
        <v>0.5915769708481726</v>
      </c>
      <c r="F81" s="7">
        <f t="shared" si="2"/>
        <v>0.21694003552150132</v>
      </c>
      <c r="G81" s="7">
        <v>0.4307357759593287</v>
      </c>
    </row>
    <row r="82" spans="1:7" ht="12.75">
      <c r="A82">
        <f t="shared" si="3"/>
        <v>42</v>
      </c>
      <c r="B82" s="7">
        <f t="shared" si="4"/>
        <v>0.4534908226137754</v>
      </c>
      <c r="C82" s="7">
        <f t="shared" si="5"/>
        <v>0.8542398877635541</v>
      </c>
      <c r="D82" s="7">
        <f t="shared" si="0"/>
        <v>0.0034865095447025396</v>
      </c>
      <c r="E82" s="7">
        <f t="shared" si="1"/>
        <v>0.6376317979743973</v>
      </c>
      <c r="F82" s="7">
        <f t="shared" si="2"/>
        <v>0.28916016858811006</v>
      </c>
      <c r="G82" s="7">
        <v>0.19946195986121892</v>
      </c>
    </row>
    <row r="83" spans="1:7" ht="12.75">
      <c r="A83">
        <f t="shared" si="3"/>
        <v>43</v>
      </c>
      <c r="B83" s="7">
        <f t="shared" si="4"/>
        <v>0.5691548900490194</v>
      </c>
      <c r="C83" s="7">
        <f t="shared" si="5"/>
        <v>0.897596202786836</v>
      </c>
      <c r="D83" s="7">
        <f t="shared" si="0"/>
        <v>0.004597841412950031</v>
      </c>
      <c r="E83" s="7">
        <f t="shared" si="1"/>
        <v>0.715673165016305</v>
      </c>
      <c r="F83" s="7">
        <f t="shared" si="2"/>
        <v>0.4073288815458888</v>
      </c>
      <c r="G83" s="7">
        <v>0.3762049747514538</v>
      </c>
    </row>
    <row r="84" spans="1:7" ht="12.75">
      <c r="A84">
        <f t="shared" si="3"/>
        <v>44</v>
      </c>
      <c r="B84" s="7">
        <f t="shared" si="4"/>
        <v>0.732086442667375</v>
      </c>
      <c r="C84" s="7">
        <f t="shared" si="5"/>
        <v>0.8973123341739492</v>
      </c>
      <c r="D84" s="7">
        <f t="shared" si="0"/>
        <v>0.005912191752182687</v>
      </c>
      <c r="E84" s="7">
        <f t="shared" si="1"/>
        <v>0.715162201513108</v>
      </c>
      <c r="F84" s="7">
        <f t="shared" si="2"/>
        <v>0.5235605520358997</v>
      </c>
      <c r="G84" s="7">
        <v>0.04693321822414873</v>
      </c>
    </row>
    <row r="85" spans="1:7" ht="12.75">
      <c r="A85">
        <f t="shared" si="3"/>
        <v>45</v>
      </c>
      <c r="B85" s="7">
        <f t="shared" si="4"/>
        <v>0.9415106634817348</v>
      </c>
      <c r="C85" s="7">
        <f t="shared" si="5"/>
        <v>0.9176136005067376</v>
      </c>
      <c r="D85" s="7">
        <f t="shared" si="0"/>
        <v>0.007775486908496658</v>
      </c>
      <c r="E85" s="7">
        <f t="shared" si="1"/>
        <v>0.7517044809121276</v>
      </c>
      <c r="F85" s="7">
        <f t="shared" si="2"/>
        <v>0.7077377845657703</v>
      </c>
      <c r="G85" s="7">
        <v>0.28448698155116287</v>
      </c>
    </row>
    <row r="86" spans="1:7" ht="12.75">
      <c r="A86">
        <f t="shared" si="3"/>
        <v>46</v>
      </c>
      <c r="B86" s="7">
        <f t="shared" si="4"/>
        <v>1.224605777308043</v>
      </c>
      <c r="C86" s="7">
        <f t="shared" si="5"/>
        <v>0.8753228105406344</v>
      </c>
      <c r="D86" s="7">
        <f t="shared" si="0"/>
        <v>0.00964732833717817</v>
      </c>
      <c r="E86" s="7">
        <f t="shared" si="1"/>
        <v>0.6755810589731418</v>
      </c>
      <c r="F86" s="7">
        <f t="shared" si="2"/>
        <v>0.8273204678583952</v>
      </c>
      <c r="G86" s="7">
        <v>-0.45655838751699773</v>
      </c>
    </row>
    <row r="87" spans="1:7" ht="12.75">
      <c r="A87">
        <f t="shared" si="3"/>
        <v>47</v>
      </c>
      <c r="B87" s="7">
        <f t="shared" si="4"/>
        <v>1.555533964451401</v>
      </c>
      <c r="C87" s="7">
        <f t="shared" si="5"/>
        <v>0.8649738555420099</v>
      </c>
      <c r="D87" s="7">
        <f t="shared" si="0"/>
        <v>0.012109465895922683</v>
      </c>
      <c r="E87" s="7">
        <f t="shared" si="1"/>
        <v>0.6569529399756174</v>
      </c>
      <c r="F87" s="7">
        <f t="shared" si="2"/>
        <v>1.0219126111782755</v>
      </c>
      <c r="G87" s="7">
        <v>-0.0064291096656234</v>
      </c>
    </row>
    <row r="88" spans="1:7" ht="12.75">
      <c r="A88">
        <f t="shared" si="3"/>
        <v>48</v>
      </c>
      <c r="B88" s="7">
        <f t="shared" si="4"/>
        <v>1.9642990089227113</v>
      </c>
      <c r="C88" s="7">
        <f t="shared" si="5"/>
        <v>0.8849868309531786</v>
      </c>
      <c r="D88" s="7">
        <f t="shared" si="0"/>
        <v>0.015645408794558818</v>
      </c>
      <c r="E88" s="7">
        <f t="shared" si="1"/>
        <v>0.6929762957157215</v>
      </c>
      <c r="F88" s="7">
        <f t="shared" si="2"/>
        <v>1.3612126508813234</v>
      </c>
      <c r="G88" s="7">
        <v>0.27503483048931227</v>
      </c>
    </row>
    <row r="89" spans="1:7" ht="12.75">
      <c r="A89">
        <f t="shared" si="3"/>
        <v>49</v>
      </c>
      <c r="B89" s="7">
        <f t="shared" si="4"/>
        <v>2.5087840692752406</v>
      </c>
      <c r="C89" s="7">
        <f t="shared" si="5"/>
        <v>0.8925263755895998</v>
      </c>
      <c r="D89" s="7">
        <f t="shared" si="0"/>
        <v>0.02015240357238442</v>
      </c>
      <c r="E89" s="7">
        <f t="shared" si="1"/>
        <v>0.7065474760612793</v>
      </c>
      <c r="F89" s="7">
        <f t="shared" si="2"/>
        <v>1.772575052129167</v>
      </c>
      <c r="G89" s="7">
        <v>0.22778328381391474</v>
      </c>
    </row>
    <row r="90" spans="1:7" ht="12.75">
      <c r="A90">
        <f t="shared" si="3"/>
        <v>50</v>
      </c>
      <c r="B90" s="7">
        <f t="shared" si="4"/>
        <v>3.2178140901269074</v>
      </c>
      <c r="C90" s="7">
        <f t="shared" si="5"/>
        <v>0.8712207697310133</v>
      </c>
      <c r="D90" s="7">
        <f t="shared" si="0"/>
        <v>0.025230838216064977</v>
      </c>
      <c r="E90" s="7">
        <f t="shared" si="1"/>
        <v>0.6681973855158236</v>
      </c>
      <c r="F90" s="7">
        <f t="shared" si="2"/>
        <v>2.1501349620987784</v>
      </c>
      <c r="G90" s="7">
        <v>-0.012022161021013745</v>
      </c>
    </row>
    <row r="91" spans="1:7" ht="12.75">
      <c r="A91">
        <f t="shared" si="3"/>
        <v>51</v>
      </c>
      <c r="B91" s="7">
        <f t="shared" si="4"/>
        <v>4.077868074966419</v>
      </c>
      <c r="C91" s="7">
        <f t="shared" si="5"/>
        <v>0.8360268884510549</v>
      </c>
      <c r="D91" s="7">
        <f t="shared" si="0"/>
        <v>0.030682866224052613</v>
      </c>
      <c r="E91" s="7">
        <f t="shared" si="1"/>
        <v>0.6048483992118985</v>
      </c>
      <c r="F91" s="7">
        <f t="shared" si="2"/>
        <v>2.4664919773407448</v>
      </c>
      <c r="G91" s="7">
        <v>-0.08880102162365801</v>
      </c>
    </row>
    <row r="92" spans="1:7" ht="12.75">
      <c r="A92">
        <f t="shared" si="3"/>
        <v>52</v>
      </c>
      <c r="B92" s="7">
        <f t="shared" si="4"/>
        <v>5.064464865902718</v>
      </c>
      <c r="C92" s="7">
        <f t="shared" si="5"/>
        <v>0.7959861666914237</v>
      </c>
      <c r="D92" s="7">
        <f t="shared" si="0"/>
        <v>0.036281195774579694</v>
      </c>
      <c r="E92" s="7">
        <f t="shared" si="1"/>
        <v>0.5327751000445626</v>
      </c>
      <c r="F92" s="7">
        <f t="shared" si="2"/>
        <v>2.698220775603493</v>
      </c>
      <c r="G92" s="7">
        <v>-0.06826269858138402</v>
      </c>
    </row>
    <row r="93" spans="1:7" ht="12.75">
      <c r="A93">
        <f t="shared" si="3"/>
        <v>53</v>
      </c>
      <c r="B93" s="7">
        <f t="shared" si="4"/>
        <v>6.143753176144115</v>
      </c>
      <c r="C93" s="7">
        <f t="shared" si="5"/>
        <v>0.8445608962859518</v>
      </c>
      <c r="D93" s="7">
        <f t="shared" si="0"/>
        <v>0.04669896320103543</v>
      </c>
      <c r="E93" s="7">
        <f t="shared" si="1"/>
        <v>0.620209613314713</v>
      </c>
      <c r="F93" s="7">
        <f t="shared" si="2"/>
        <v>3.8104147816773812</v>
      </c>
      <c r="G93" s="7">
        <v>0.5225369879248319</v>
      </c>
    </row>
    <row r="94" spans="1:7" ht="12.75">
      <c r="A94">
        <f t="shared" si="3"/>
        <v>54</v>
      </c>
      <c r="B94" s="7">
        <f t="shared" si="4"/>
        <v>7.667919088815067</v>
      </c>
      <c r="C94" s="7">
        <f t="shared" si="5"/>
        <v>0.8539782356039952</v>
      </c>
      <c r="D94" s="7">
        <f t="shared" si="0"/>
        <v>0.058934124127984364</v>
      </c>
      <c r="E94" s="7">
        <f t="shared" si="1"/>
        <v>0.6371608240871911</v>
      </c>
      <c r="F94" s="7">
        <f t="shared" si="2"/>
        <v>4.885697645663312</v>
      </c>
      <c r="G94" s="7">
        <v>0.4274622771539725</v>
      </c>
    </row>
    <row r="95" spans="1:7" ht="12.75">
      <c r="A95">
        <f t="shared" si="3"/>
        <v>55</v>
      </c>
      <c r="B95" s="7">
        <f t="shared" si="4"/>
        <v>9.622198147080391</v>
      </c>
      <c r="C95" s="7">
        <f t="shared" si="5"/>
        <v>0.8490993151493247</v>
      </c>
      <c r="D95" s="7">
        <f t="shared" si="0"/>
        <v>0.07353181671225355</v>
      </c>
      <c r="E95" s="7">
        <f t="shared" si="1"/>
        <v>0.6283787672687843</v>
      </c>
      <c r="F95" s="7">
        <f t="shared" si="2"/>
        <v>6.046385010078357</v>
      </c>
      <c r="G95" s="7">
        <v>0.43348404157441106</v>
      </c>
    </row>
    <row r="96" spans="1:7" ht="12.75">
      <c r="A96">
        <f t="shared" si="3"/>
        <v>56</v>
      </c>
      <c r="B96" s="7">
        <f t="shared" si="4"/>
        <v>12.040752151111734</v>
      </c>
      <c r="C96" s="7">
        <f t="shared" si="5"/>
        <v>0.807827850120769</v>
      </c>
      <c r="D96" s="7">
        <f t="shared" si="0"/>
        <v>0.08754169431662653</v>
      </c>
      <c r="E96" s="7">
        <f t="shared" si="1"/>
        <v>0.5540901302173838</v>
      </c>
      <c r="F96" s="7">
        <f t="shared" si="2"/>
        <v>6.671661927324745</v>
      </c>
      <c r="G96" s="7">
        <v>0.25177893727814077</v>
      </c>
    </row>
    <row r="97" spans="1:7" ht="12.75">
      <c r="A97">
        <f t="shared" si="3"/>
        <v>57</v>
      </c>
      <c r="B97" s="7">
        <f t="shared" si="4"/>
        <v>14.709416922041633</v>
      </c>
      <c r="C97" s="7">
        <f t="shared" si="5"/>
        <v>0.7991057304091009</v>
      </c>
      <c r="D97" s="7">
        <f t="shared" si="0"/>
        <v>0.10578941418042061</v>
      </c>
      <c r="E97" s="7">
        <f t="shared" si="1"/>
        <v>0.5383903147363813</v>
      </c>
      <c r="F97" s="7">
        <f t="shared" si="2"/>
        <v>7.919407606246648</v>
      </c>
      <c r="G97" s="7">
        <v>0.5077206371119246</v>
      </c>
    </row>
    <row r="98" spans="1:7" ht="12.75">
      <c r="A98">
        <f t="shared" si="3"/>
        <v>58</v>
      </c>
      <c r="B98" s="7">
        <f t="shared" si="4"/>
        <v>17.877179964540293</v>
      </c>
      <c r="C98" s="7">
        <f t="shared" si="5"/>
        <v>0.7242500943688325</v>
      </c>
      <c r="D98" s="7">
        <f t="shared" si="0"/>
        <v>0.11652794348730217</v>
      </c>
      <c r="E98" s="7">
        <f t="shared" si="1"/>
        <v>0.40365016986389823</v>
      </c>
      <c r="F98" s="7">
        <f t="shared" si="2"/>
        <v>7.216126729374167</v>
      </c>
      <c r="G98" s="7">
        <v>0.1926908854933572</v>
      </c>
    </row>
    <row r="99" spans="1:7" ht="12.75">
      <c r="A99">
        <f t="shared" si="3"/>
        <v>59</v>
      </c>
      <c r="B99" s="7">
        <f t="shared" si="4"/>
        <v>20.763630656289962</v>
      </c>
      <c r="C99" s="7">
        <f t="shared" si="5"/>
        <v>0.6195304788994165</v>
      </c>
      <c r="D99" s="7">
        <f t="shared" si="0"/>
        <v>0.11577331839763731</v>
      </c>
      <c r="E99" s="7">
        <f t="shared" si="1"/>
        <v>0.21515486201894954</v>
      </c>
      <c r="F99" s="7">
        <f t="shared" si="2"/>
        <v>4.467396088866497</v>
      </c>
      <c r="G99" s="7">
        <v>0.059126813690818375</v>
      </c>
    </row>
    <row r="100" spans="1:7" ht="12.75">
      <c r="A100">
        <f t="shared" si="3"/>
        <v>60</v>
      </c>
      <c r="B100" s="7">
        <f t="shared" si="4"/>
        <v>22.55058909183656</v>
      </c>
      <c r="C100" s="7">
        <f t="shared" si="5"/>
        <v>0.600159054079435</v>
      </c>
      <c r="D100" s="7">
        <f t="shared" si="0"/>
        <v>0.12180546196461589</v>
      </c>
      <c r="E100" s="7">
        <f t="shared" si="1"/>
        <v>0.18028629734298304</v>
      </c>
      <c r="F100" s="7">
        <f t="shared" si="2"/>
        <v>4.065562210270276</v>
      </c>
      <c r="G100" s="7">
        <v>0.4089808900665957</v>
      </c>
    </row>
    <row r="101" spans="1:7" ht="12.75">
      <c r="A101">
        <f t="shared" si="3"/>
        <v>61</v>
      </c>
      <c r="B101" s="7">
        <f t="shared" si="4"/>
        <v>24.176813975944672</v>
      </c>
      <c r="C101" s="7">
        <f t="shared" si="5"/>
        <v>0.6774573485343021</v>
      </c>
      <c r="D101" s="7">
        <f t="shared" si="0"/>
        <v>0.1474088426293548</v>
      </c>
      <c r="E101" s="7">
        <f t="shared" si="1"/>
        <v>0.31942322736174367</v>
      </c>
      <c r="F101" s="7">
        <f t="shared" si="2"/>
        <v>7.722635947520756</v>
      </c>
      <c r="G101" s="7">
        <v>0.8297090463805944</v>
      </c>
    </row>
    <row r="102" spans="1:7" ht="12.75">
      <c r="A102">
        <f t="shared" si="3"/>
        <v>62</v>
      </c>
      <c r="B102" s="7">
        <f t="shared" si="4"/>
        <v>27.265868354952975</v>
      </c>
      <c r="C102" s="7">
        <f t="shared" si="5"/>
        <v>0.6789573596278972</v>
      </c>
      <c r="D102" s="7">
        <f t="shared" si="0"/>
        <v>0.16661125787616635</v>
      </c>
      <c r="E102" s="7">
        <f t="shared" si="1"/>
        <v>0.32212324733021463</v>
      </c>
      <c r="F102" s="7">
        <f t="shared" si="2"/>
        <v>8.78297005577559</v>
      </c>
      <c r="G102" s="7">
        <v>0.6814773261488881</v>
      </c>
    </row>
    <row r="103" spans="1:7" ht="12.75">
      <c r="A103">
        <f t="shared" si="3"/>
        <v>63</v>
      </c>
      <c r="B103" s="7">
        <f t="shared" si="4"/>
        <v>30.77905637726321</v>
      </c>
      <c r="C103" s="7">
        <f t="shared" si="5"/>
        <v>0.5878350730116514</v>
      </c>
      <c r="D103" s="7">
        <f t="shared" si="0"/>
        <v>0.16283707967482428</v>
      </c>
      <c r="E103" s="7">
        <f t="shared" si="1"/>
        <v>0.15810313142097251</v>
      </c>
      <c r="F103" s="7">
        <f t="shared" si="2"/>
        <v>4.866265195427967</v>
      </c>
      <c r="G103" s="7">
        <v>0.3463205704669235</v>
      </c>
    </row>
    <row r="104" spans="1:7" ht="12.75">
      <c r="A104">
        <f t="shared" si="3"/>
        <v>64</v>
      </c>
      <c r="B104" s="7">
        <f t="shared" si="4"/>
        <v>32.7255624554344</v>
      </c>
      <c r="C104" s="7">
        <f t="shared" si="5"/>
        <v>0.5367322289087713</v>
      </c>
      <c r="D104" s="7">
        <f aca="true" t="shared" si="6" ref="D104:D167">$B$10*B104*C104</f>
        <v>0.15808377671098656</v>
      </c>
      <c r="E104" s="7">
        <f aca="true" t="shared" si="7" ref="E104:E167">($B$11*D104-$B$12*B104)/B104</f>
        <v>0.0661180120357882</v>
      </c>
      <c r="F104" s="7">
        <f aca="true" t="shared" si="8" ref="F104:F167">E104*B104</f>
        <v>2.16374913230635</v>
      </c>
      <c r="G104" s="7">
        <v>0.4611686055490281</v>
      </c>
    </row>
    <row r="105" spans="1:7" ht="12.75">
      <c r="A105">
        <f aca="true" t="shared" si="9" ref="A105:A168">A104+1</f>
        <v>65</v>
      </c>
      <c r="B105" s="7">
        <f t="shared" si="4"/>
        <v>33.59106210835694</v>
      </c>
      <c r="C105" s="7">
        <f t="shared" si="5"/>
        <v>0.5044212024623513</v>
      </c>
      <c r="D105" s="7">
        <f t="shared" si="6"/>
        <v>0.1524963954661644</v>
      </c>
      <c r="E105" s="7">
        <f t="shared" si="7"/>
        <v>0.007958164432232422</v>
      </c>
      <c r="F105" s="7">
        <f t="shared" si="8"/>
        <v>0.26732319571163643</v>
      </c>
      <c r="G105" s="7">
        <v>0.5058209300535964</v>
      </c>
    </row>
    <row r="106" spans="1:7" ht="12.75">
      <c r="A106">
        <f t="shared" si="9"/>
        <v>66</v>
      </c>
      <c r="B106" s="7">
        <f aca="true" t="shared" si="10" ref="B106:B169">IF(C105&gt;0,B105+$B$8*F105,0)</f>
        <v>33.69799138664159</v>
      </c>
      <c r="C106" s="7">
        <f aca="true" t="shared" si="11" ref="C106:C169">IF(C105&gt;0,C105+((G106)*C105)*(1-(C105/$B$13))-D105,0)</f>
        <v>0.3551710784331629</v>
      </c>
      <c r="D106" s="7">
        <f t="shared" si="6"/>
        <v>0.10771696747642436</v>
      </c>
      <c r="E106" s="7">
        <f t="shared" si="7"/>
        <v>-0.2606920588203067</v>
      </c>
      <c r="F106" s="7">
        <f t="shared" si="8"/>
        <v>-8.78479875269256</v>
      </c>
      <c r="G106" s="7">
        <v>0.012986101106798742</v>
      </c>
    </row>
    <row r="107" spans="1:7" ht="12.75">
      <c r="A107">
        <f t="shared" si="9"/>
        <v>67</v>
      </c>
      <c r="B107" s="7">
        <f t="shared" si="10"/>
        <v>30.184071885564567</v>
      </c>
      <c r="C107" s="7">
        <f t="shared" si="11"/>
        <v>0.30174678654820264</v>
      </c>
      <c r="D107" s="7">
        <f t="shared" si="6"/>
        <v>0.0819715202676815</v>
      </c>
      <c r="E107" s="7">
        <f t="shared" si="7"/>
        <v>-0.3568557842132353</v>
      </c>
      <c r="F107" s="7">
        <f t="shared" si="8"/>
        <v>-10.771360643471812</v>
      </c>
      <c r="G107" s="7">
        <v>0.23706047083251178</v>
      </c>
    </row>
    <row r="108" spans="1:7" ht="12.75">
      <c r="A108">
        <f t="shared" si="9"/>
        <v>68</v>
      </c>
      <c r="B108" s="7">
        <f t="shared" si="10"/>
        <v>25.875527628175842</v>
      </c>
      <c r="C108" s="7">
        <f t="shared" si="11"/>
        <v>0.3660232889830266</v>
      </c>
      <c r="D108" s="7">
        <f t="shared" si="6"/>
        <v>0.08523941153972485</v>
      </c>
      <c r="E108" s="7">
        <f t="shared" si="7"/>
        <v>-0.24115807983055215</v>
      </c>
      <c r="F108" s="7">
        <f t="shared" si="8"/>
        <v>-6.240092557413288</v>
      </c>
      <c r="G108" s="7">
        <v>0.6941197572508827</v>
      </c>
    </row>
    <row r="109" spans="1:7" ht="12.75">
      <c r="A109">
        <f t="shared" si="9"/>
        <v>69</v>
      </c>
      <c r="B109" s="7">
        <f t="shared" si="10"/>
        <v>23.379490605210528</v>
      </c>
      <c r="C109" s="7">
        <f t="shared" si="11"/>
        <v>0.39032662958952985</v>
      </c>
      <c r="D109" s="7">
        <f t="shared" si="6"/>
        <v>0.08213073992506711</v>
      </c>
      <c r="E109" s="7">
        <f t="shared" si="7"/>
        <v>-0.19741206673884645</v>
      </c>
      <c r="F109" s="7">
        <f t="shared" si="8"/>
        <v>-4.615393559676054</v>
      </c>
      <c r="G109" s="7">
        <v>0.4720648068236187</v>
      </c>
    </row>
    <row r="110" spans="1:7" ht="12.75">
      <c r="A110">
        <f t="shared" si="9"/>
        <v>70</v>
      </c>
      <c r="B110" s="7">
        <f t="shared" si="10"/>
        <v>21.533333181340105</v>
      </c>
      <c r="C110" s="7">
        <f t="shared" si="11"/>
        <v>0.3291026598668084</v>
      </c>
      <c r="D110" s="7">
        <f t="shared" si="6"/>
        <v>0.06378009503199508</v>
      </c>
      <c r="E110" s="7">
        <f t="shared" si="7"/>
        <v>-0.3076152122397449</v>
      </c>
      <c r="F110" s="7">
        <f t="shared" si="8"/>
        <v>-6.623980856807078</v>
      </c>
      <c r="G110" s="7">
        <v>0.08785399965418036</v>
      </c>
    </row>
    <row r="111" spans="1:7" ht="12.75">
      <c r="A111">
        <f t="shared" si="9"/>
        <v>71</v>
      </c>
      <c r="B111" s="7">
        <f t="shared" si="10"/>
        <v>18.88374083861727</v>
      </c>
      <c r="C111" s="7">
        <f t="shared" si="11"/>
        <v>0.3669362248964061</v>
      </c>
      <c r="D111" s="7">
        <f t="shared" si="6"/>
        <v>0.062362157177198826</v>
      </c>
      <c r="E111" s="7">
        <f t="shared" si="7"/>
        <v>-0.23951479518646918</v>
      </c>
      <c r="F111" s="7">
        <f t="shared" si="8"/>
        <v>-4.5229353193157795</v>
      </c>
      <c r="G111" s="7">
        <v>0.4602190930803772</v>
      </c>
    </row>
    <row r="112" spans="1:7" ht="12.75">
      <c r="A112">
        <f t="shared" si="9"/>
        <v>72</v>
      </c>
      <c r="B112" s="7">
        <f t="shared" si="10"/>
        <v>17.07456671089096</v>
      </c>
      <c r="C112" s="7">
        <f t="shared" si="11"/>
        <v>0.36227052961186756</v>
      </c>
      <c r="D112" s="7">
        <f t="shared" si="6"/>
        <v>0.05567051092722868</v>
      </c>
      <c r="E112" s="7">
        <f t="shared" si="7"/>
        <v>-0.24791304669863845</v>
      </c>
      <c r="F112" s="7">
        <f t="shared" si="8"/>
        <v>-4.233007854356128</v>
      </c>
      <c r="G112" s="7">
        <v>0.24837685865932144</v>
      </c>
    </row>
    <row r="113" spans="1:7" ht="12.75">
      <c r="A113">
        <f t="shared" si="9"/>
        <v>73</v>
      </c>
      <c r="B113" s="7">
        <f t="shared" si="10"/>
        <v>15.381363569148508</v>
      </c>
      <c r="C113" s="7">
        <f t="shared" si="11"/>
        <v>0.414841013097207</v>
      </c>
      <c r="D113" s="7">
        <f t="shared" si="6"/>
        <v>0.05742738401257834</v>
      </c>
      <c r="E113" s="7">
        <f t="shared" si="7"/>
        <v>-0.15328617642502748</v>
      </c>
      <c r="F113" s="7">
        <f t="shared" si="8"/>
        <v>-2.3577504097179887</v>
      </c>
      <c r="G113" s="7">
        <v>0.4685136847605463</v>
      </c>
    </row>
    <row r="114" spans="1:7" ht="12.75">
      <c r="A114">
        <f t="shared" si="9"/>
        <v>74</v>
      </c>
      <c r="B114" s="7">
        <f t="shared" si="10"/>
        <v>14.438263405261313</v>
      </c>
      <c r="C114" s="7">
        <f t="shared" si="11"/>
        <v>0.3293719552877084</v>
      </c>
      <c r="D114" s="7">
        <f t="shared" si="6"/>
        <v>0.04280003143874897</v>
      </c>
      <c r="E114" s="7">
        <f t="shared" si="7"/>
        <v>-0.30713048048212493</v>
      </c>
      <c r="F114" s="7">
        <f t="shared" si="8"/>
        <v>-4.434430776985389</v>
      </c>
      <c r="G114" s="7">
        <v>-0.11551765586191322</v>
      </c>
    </row>
    <row r="115" spans="1:7" ht="12.75">
      <c r="A115">
        <f t="shared" si="9"/>
        <v>75</v>
      </c>
      <c r="B115" s="7">
        <f t="shared" si="10"/>
        <v>12.664491094467158</v>
      </c>
      <c r="C115" s="7">
        <f t="shared" si="11"/>
        <v>0.25702026051147087</v>
      </c>
      <c r="D115" s="7">
        <f t="shared" si="6"/>
        <v>0.029295277203106363</v>
      </c>
      <c r="E115" s="7">
        <f t="shared" si="7"/>
        <v>-0.43736353107935244</v>
      </c>
      <c r="F115" s="7">
        <f t="shared" si="8"/>
        <v>-5.538986544399169</v>
      </c>
      <c r="G115" s="7">
        <v>-0.13378690331010148</v>
      </c>
    </row>
    <row r="116" spans="1:7" ht="12.75">
      <c r="A116">
        <f t="shared" si="9"/>
        <v>76</v>
      </c>
      <c r="B116" s="7">
        <f t="shared" si="10"/>
        <v>10.448896476707489</v>
      </c>
      <c r="C116" s="7">
        <f t="shared" si="11"/>
        <v>0.21983110564896588</v>
      </c>
      <c r="D116" s="7">
        <f t="shared" si="6"/>
        <v>0.02067293218757572</v>
      </c>
      <c r="E116" s="7">
        <f t="shared" si="7"/>
        <v>-0.5043040098318615</v>
      </c>
      <c r="F116" s="7">
        <f t="shared" si="8"/>
        <v>-5.269420391521597</v>
      </c>
      <c r="G116" s="7">
        <v>-0.041337676369585095</v>
      </c>
    </row>
    <row r="117" spans="1:7" ht="12.75">
      <c r="A117">
        <f t="shared" si="9"/>
        <v>77</v>
      </c>
      <c r="B117" s="7">
        <f t="shared" si="10"/>
        <v>8.34112832009885</v>
      </c>
      <c r="C117" s="7">
        <f t="shared" si="11"/>
        <v>0.2108956776959228</v>
      </c>
      <c r="D117" s="7">
        <f t="shared" si="6"/>
        <v>0.015831971188343105</v>
      </c>
      <c r="E117" s="7">
        <f t="shared" si="7"/>
        <v>-0.520387780147339</v>
      </c>
      <c r="F117" s="7">
        <f t="shared" si="8"/>
        <v>-4.340621250420344</v>
      </c>
      <c r="G117" s="7">
        <v>0.06843810676073189</v>
      </c>
    </row>
    <row r="118" spans="1:7" ht="12.75">
      <c r="A118">
        <f t="shared" si="9"/>
        <v>78</v>
      </c>
      <c r="B118" s="7">
        <f t="shared" si="10"/>
        <v>6.604879819930712</v>
      </c>
      <c r="C118" s="7">
        <f t="shared" si="11"/>
        <v>0.21860180638576554</v>
      </c>
      <c r="D118" s="7">
        <f t="shared" si="6"/>
        <v>0.01299454793637969</v>
      </c>
      <c r="E118" s="7">
        <f t="shared" si="7"/>
        <v>-0.5065167485056221</v>
      </c>
      <c r="F118" s="7">
        <f t="shared" si="8"/>
        <v>-3.345482250661703</v>
      </c>
      <c r="G118" s="7">
        <v>0.14143904005904914</v>
      </c>
    </row>
    <row r="119" spans="1:7" ht="12.75">
      <c r="A119">
        <f t="shared" si="9"/>
        <v>79</v>
      </c>
      <c r="B119" s="7">
        <f t="shared" si="10"/>
        <v>5.26668691966603</v>
      </c>
      <c r="C119" s="7">
        <f t="shared" si="11"/>
        <v>0.30352546773064115</v>
      </c>
      <c r="D119" s="7">
        <f t="shared" si="6"/>
        <v>0.014387162496142332</v>
      </c>
      <c r="E119" s="7">
        <f t="shared" si="7"/>
        <v>-0.353654158084846</v>
      </c>
      <c r="F119" s="7">
        <f t="shared" si="8"/>
        <v>-1.862585728470961</v>
      </c>
      <c r="G119" s="7">
        <v>0.5732410901749972</v>
      </c>
    </row>
    <row r="120" spans="1:7" ht="12.75">
      <c r="A120">
        <f t="shared" si="9"/>
        <v>80</v>
      </c>
      <c r="B120" s="7">
        <f t="shared" si="10"/>
        <v>4.521652628277646</v>
      </c>
      <c r="C120" s="7">
        <f t="shared" si="11"/>
        <v>0.3905156273394853</v>
      </c>
      <c r="D120" s="7">
        <f t="shared" si="6"/>
        <v>0.015891984114687698</v>
      </c>
      <c r="E120" s="7">
        <f t="shared" si="7"/>
        <v>-0.19707187078892643</v>
      </c>
      <c r="F120" s="7">
        <f t="shared" si="8"/>
        <v>-0.8910905425123419</v>
      </c>
      <c r="G120" s="7">
        <v>0.47955722417682406</v>
      </c>
    </row>
    <row r="121" spans="1:7" ht="12.75">
      <c r="A121">
        <f t="shared" si="9"/>
        <v>81</v>
      </c>
      <c r="B121" s="7">
        <f t="shared" si="10"/>
        <v>4.165216411272709</v>
      </c>
      <c r="C121" s="7">
        <f t="shared" si="11"/>
        <v>0.44301717805211654</v>
      </c>
      <c r="D121" s="7">
        <f t="shared" si="6"/>
        <v>0.016607361784485596</v>
      </c>
      <c r="E121" s="7">
        <f t="shared" si="7"/>
        <v>-0.1025690795061904</v>
      </c>
      <c r="F121" s="7">
        <f t="shared" si="8"/>
        <v>-0.42722241324831955</v>
      </c>
      <c r="G121" s="7">
        <v>0.2873518898617476</v>
      </c>
    </row>
    <row r="122" spans="1:7" ht="12.75">
      <c r="A122">
        <f t="shared" si="9"/>
        <v>82</v>
      </c>
      <c r="B122" s="7">
        <f t="shared" si="10"/>
        <v>3.9943274459733815</v>
      </c>
      <c r="C122" s="7">
        <f t="shared" si="11"/>
        <v>0.5224006377728041</v>
      </c>
      <c r="D122" s="7">
        <f t="shared" si="6"/>
        <v>0.01877975284724919</v>
      </c>
      <c r="E122" s="7">
        <f t="shared" si="7"/>
        <v>0.04032114799104732</v>
      </c>
      <c r="F122" s="7">
        <f t="shared" si="8"/>
        <v>0.1610558680737948</v>
      </c>
      <c r="G122" s="7">
        <v>0.38901588974695184</v>
      </c>
    </row>
    <row r="123" spans="1:7" ht="12.75">
      <c r="A123">
        <f t="shared" si="9"/>
        <v>83</v>
      </c>
      <c r="B123" s="7">
        <f t="shared" si="10"/>
        <v>4.0587497932028995</v>
      </c>
      <c r="C123" s="7">
        <f t="shared" si="11"/>
        <v>0.4868412568328543</v>
      </c>
      <c r="D123" s="7">
        <f t="shared" si="6"/>
        <v>0.017783701654436882</v>
      </c>
      <c r="E123" s="7">
        <f t="shared" si="7"/>
        <v>-0.02368573770086227</v>
      </c>
      <c r="F123" s="7">
        <f t="shared" si="8"/>
        <v>-0.09613448299523286</v>
      </c>
      <c r="G123" s="7">
        <v>-0.06725350052292924</v>
      </c>
    </row>
    <row r="124" spans="1:7" ht="12.75">
      <c r="A124">
        <f t="shared" si="9"/>
        <v>84</v>
      </c>
      <c r="B124" s="7">
        <f t="shared" si="10"/>
        <v>4.020296000004806</v>
      </c>
      <c r="C124" s="7">
        <f t="shared" si="11"/>
        <v>0.34974695515343995</v>
      </c>
      <c r="D124" s="7">
        <f t="shared" si="6"/>
        <v>0.012654776563355114</v>
      </c>
      <c r="E124" s="7">
        <f t="shared" si="7"/>
        <v>-0.2704554807238081</v>
      </c>
      <c r="F124" s="7">
        <f t="shared" si="8"/>
        <v>-1.0873110873333025</v>
      </c>
      <c r="G124" s="7">
        <v>-0.477573172096163</v>
      </c>
    </row>
    <row r="125" spans="1:7" ht="12.75">
      <c r="A125">
        <f t="shared" si="9"/>
        <v>85</v>
      </c>
      <c r="B125" s="7">
        <f t="shared" si="10"/>
        <v>3.585371565071485</v>
      </c>
      <c r="C125" s="7">
        <f t="shared" si="11"/>
        <v>0.30939953620976446</v>
      </c>
      <c r="D125" s="7">
        <f t="shared" si="6"/>
        <v>0.009983810694355152</v>
      </c>
      <c r="E125" s="7">
        <f t="shared" si="7"/>
        <v>-0.3430808348224241</v>
      </c>
      <c r="F125" s="7">
        <f t="shared" si="8"/>
        <v>-1.2300722696933062</v>
      </c>
      <c r="G125" s="7">
        <v>-0.12176656658411956</v>
      </c>
    </row>
    <row r="126" spans="1:7" ht="12.75">
      <c r="A126">
        <f t="shared" si="9"/>
        <v>86</v>
      </c>
      <c r="B126" s="7">
        <f t="shared" si="10"/>
        <v>3.0933426571941625</v>
      </c>
      <c r="C126" s="7">
        <f t="shared" si="11"/>
        <v>0.3345432232269315</v>
      </c>
      <c r="D126" s="7">
        <f t="shared" si="6"/>
        <v>0.009313711407747864</v>
      </c>
      <c r="E126" s="7">
        <f t="shared" si="7"/>
        <v>-0.2978221981915235</v>
      </c>
      <c r="F126" s="7">
        <f t="shared" si="8"/>
        <v>-0.9212661099251738</v>
      </c>
      <c r="G126" s="7">
        <v>0.16439957486581988</v>
      </c>
    </row>
    <row r="127" spans="1:7" ht="12.75">
      <c r="A127">
        <f t="shared" si="9"/>
        <v>87</v>
      </c>
      <c r="B127" s="7">
        <f t="shared" si="10"/>
        <v>2.724836213224093</v>
      </c>
      <c r="C127" s="7">
        <f t="shared" si="11"/>
        <v>0.3931754202838042</v>
      </c>
      <c r="D127" s="7">
        <f t="shared" si="6"/>
        <v>0.009642047610050209</v>
      </c>
      <c r="E127" s="7">
        <f t="shared" si="7"/>
        <v>-0.19228424348915246</v>
      </c>
      <c r="F127" s="7">
        <f t="shared" si="8"/>
        <v>-0.5239430698916416</v>
      </c>
      <c r="G127" s="7">
        <v>0.30520470242336156</v>
      </c>
    </row>
    <row r="128" spans="1:7" ht="12.75">
      <c r="A128">
        <f t="shared" si="9"/>
        <v>88</v>
      </c>
      <c r="B128" s="7">
        <f t="shared" si="10"/>
        <v>2.5152589852674363</v>
      </c>
      <c r="C128" s="7">
        <f t="shared" si="11"/>
        <v>0.4766882334902964</v>
      </c>
      <c r="D128" s="7">
        <f t="shared" si="6"/>
        <v>0.010790949262119565</v>
      </c>
      <c r="E128" s="7">
        <f t="shared" si="7"/>
        <v>-0.04196117971746665</v>
      </c>
      <c r="F128" s="7">
        <f t="shared" si="8"/>
        <v>-0.1055432343167797</v>
      </c>
      <c r="G128" s="7">
        <v>0.3904415226919809</v>
      </c>
    </row>
    <row r="129" spans="1:7" ht="12.75">
      <c r="A129">
        <f t="shared" si="9"/>
        <v>89</v>
      </c>
      <c r="B129" s="7">
        <f t="shared" si="10"/>
        <v>2.4730416915407245</v>
      </c>
      <c r="C129" s="7">
        <f t="shared" si="11"/>
        <v>0.557320756208633</v>
      </c>
      <c r="D129" s="7">
        <f t="shared" si="6"/>
        <v>0.01240449719098458</v>
      </c>
      <c r="E129" s="7">
        <f t="shared" si="7"/>
        <v>0.10317736117553923</v>
      </c>
      <c r="F129" s="7">
        <f t="shared" si="8"/>
        <v>0.2551619158102638</v>
      </c>
      <c r="G129" s="7">
        <v>0.36649054815497945</v>
      </c>
    </row>
    <row r="130" spans="1:7" ht="12.75">
      <c r="A130">
        <f t="shared" si="9"/>
        <v>90</v>
      </c>
      <c r="B130" s="7">
        <f t="shared" si="10"/>
        <v>2.57510645786483</v>
      </c>
      <c r="C130" s="7">
        <f t="shared" si="11"/>
        <v>0.6270666050730939</v>
      </c>
      <c r="D130" s="7">
        <f t="shared" si="6"/>
        <v>0.014532869378115888</v>
      </c>
      <c r="E130" s="7">
        <f t="shared" si="7"/>
        <v>0.22871988913156863</v>
      </c>
      <c r="F130" s="7">
        <f t="shared" si="8"/>
        <v>0.5889780635448303</v>
      </c>
      <c r="G130" s="7">
        <v>0.3329776010708883</v>
      </c>
    </row>
    <row r="131" spans="1:7" ht="12.75">
      <c r="A131">
        <f t="shared" si="9"/>
        <v>91</v>
      </c>
      <c r="B131" s="7">
        <f t="shared" si="10"/>
        <v>2.810697683282762</v>
      </c>
      <c r="C131" s="7">
        <f t="shared" si="11"/>
        <v>0.577553033114738</v>
      </c>
      <c r="D131" s="7">
        <f t="shared" si="6"/>
        <v>0.01460994274933674</v>
      </c>
      <c r="E131" s="7">
        <f t="shared" si="7"/>
        <v>0.13959545960652844</v>
      </c>
      <c r="F131" s="7">
        <f t="shared" si="8"/>
        <v>0.3923606349128619</v>
      </c>
      <c r="G131" s="7">
        <v>-0.1495834620378446</v>
      </c>
    </row>
    <row r="132" spans="1:7" ht="12.75">
      <c r="A132">
        <f t="shared" si="9"/>
        <v>92</v>
      </c>
      <c r="B132" s="7">
        <f t="shared" si="10"/>
        <v>2.967641937247907</v>
      </c>
      <c r="C132" s="7">
        <f t="shared" si="11"/>
        <v>0.6308745874739563</v>
      </c>
      <c r="D132" s="7">
        <f t="shared" si="6"/>
        <v>0.016849888946385172</v>
      </c>
      <c r="E132" s="7">
        <f t="shared" si="7"/>
        <v>0.2355742574531213</v>
      </c>
      <c r="F132" s="7">
        <f t="shared" si="8"/>
        <v>0.699100045753918</v>
      </c>
      <c r="G132" s="7">
        <v>0.2784242898691445</v>
      </c>
    </row>
    <row r="133" spans="1:7" ht="12.75">
      <c r="A133">
        <f t="shared" si="9"/>
        <v>93</v>
      </c>
      <c r="B133" s="7">
        <f t="shared" si="10"/>
        <v>3.247281955549474</v>
      </c>
      <c r="C133" s="7">
        <f t="shared" si="11"/>
        <v>0.5538215028859165</v>
      </c>
      <c r="D133" s="7">
        <f t="shared" si="6"/>
        <v>0.016185731156250546</v>
      </c>
      <c r="E133" s="7">
        <f t="shared" si="7"/>
        <v>0.09687870519464947</v>
      </c>
      <c r="F133" s="7">
        <f t="shared" si="8"/>
        <v>0.3145924712555823</v>
      </c>
      <c r="G133" s="7">
        <v>-0.25852501115296034</v>
      </c>
    </row>
    <row r="134" spans="1:7" ht="12.75">
      <c r="A134">
        <f t="shared" si="9"/>
        <v>94</v>
      </c>
      <c r="B134" s="7">
        <f t="shared" si="10"/>
        <v>3.373118944051707</v>
      </c>
      <c r="C134" s="7">
        <f t="shared" si="11"/>
        <v>0.4735164149728498</v>
      </c>
      <c r="D134" s="7">
        <f t="shared" si="6"/>
        <v>0.014375044706979319</v>
      </c>
      <c r="E134" s="7">
        <f t="shared" si="7"/>
        <v>-0.047670453048870534</v>
      </c>
      <c r="F134" s="7">
        <f t="shared" si="8"/>
        <v>-0.16079810825067264</v>
      </c>
      <c r="G134" s="7">
        <v>-0.2594840733159799</v>
      </c>
    </row>
    <row r="135" spans="1:7" ht="12.75">
      <c r="A135">
        <f t="shared" si="9"/>
        <v>95</v>
      </c>
      <c r="B135" s="7">
        <f t="shared" si="10"/>
        <v>3.308799700751438</v>
      </c>
      <c r="C135" s="7">
        <f t="shared" si="11"/>
        <v>0.4157028759273431</v>
      </c>
      <c r="D135" s="7">
        <f t="shared" si="6"/>
        <v>0.012379297963229145</v>
      </c>
      <c r="E135" s="7">
        <f t="shared" si="7"/>
        <v>-0.15173482333078236</v>
      </c>
      <c r="F135" s="7">
        <f t="shared" si="8"/>
        <v>-0.502060138030465</v>
      </c>
      <c r="G135" s="7">
        <v>-0.17424281926068944</v>
      </c>
    </row>
    <row r="136" spans="1:7" ht="12.75">
      <c r="A136">
        <f t="shared" si="9"/>
        <v>96</v>
      </c>
      <c r="B136" s="7">
        <f t="shared" si="10"/>
        <v>3.107975645539252</v>
      </c>
      <c r="C136" s="7">
        <f t="shared" si="11"/>
        <v>0.3373035552526895</v>
      </c>
      <c r="D136" s="7">
        <f t="shared" si="6"/>
        <v>0.009434981113912461</v>
      </c>
      <c r="E136" s="7">
        <f t="shared" si="7"/>
        <v>-0.29285360054515897</v>
      </c>
      <c r="F136" s="7">
        <f t="shared" si="8"/>
        <v>-0.9101818582028347</v>
      </c>
      <c r="G136" s="7">
        <v>-0.2718059075355995</v>
      </c>
    </row>
    <row r="137" spans="1:7" ht="12.75">
      <c r="A137">
        <f t="shared" si="9"/>
        <v>97</v>
      </c>
      <c r="B137" s="7">
        <f t="shared" si="10"/>
        <v>2.7439029022581183</v>
      </c>
      <c r="C137" s="7">
        <f t="shared" si="11"/>
        <v>0.36297212386637107</v>
      </c>
      <c r="D137" s="7">
        <f t="shared" si="6"/>
        <v>0.008963642377041559</v>
      </c>
      <c r="E137" s="7">
        <f t="shared" si="7"/>
        <v>-0.24665017704053213</v>
      </c>
      <c r="F137" s="7">
        <f t="shared" si="8"/>
        <v>-0.6767841366239948</v>
      </c>
      <c r="G137" s="7">
        <v>0.1570418764153146</v>
      </c>
    </row>
    <row r="138" spans="1:7" ht="12.75">
      <c r="A138">
        <f t="shared" si="9"/>
        <v>98</v>
      </c>
      <c r="B138" s="7">
        <f t="shared" si="10"/>
        <v>2.4731892476085204</v>
      </c>
      <c r="C138" s="7">
        <f t="shared" si="11"/>
        <v>0.4191040815783717</v>
      </c>
      <c r="D138" s="7">
        <f t="shared" si="6"/>
        <v>0.009328713373696257</v>
      </c>
      <c r="E138" s="7">
        <f t="shared" si="7"/>
        <v>-0.1456126531589311</v>
      </c>
      <c r="F138" s="7">
        <f t="shared" si="8"/>
        <v>-0.36012764810841724</v>
      </c>
      <c r="G138" s="7">
        <v>0.28152691735740515</v>
      </c>
    </row>
    <row r="139" spans="1:7" ht="12.75">
      <c r="A139">
        <f t="shared" si="9"/>
        <v>99</v>
      </c>
      <c r="B139" s="7">
        <f t="shared" si="10"/>
        <v>2.3291381883651536</v>
      </c>
      <c r="C139" s="7">
        <f t="shared" si="11"/>
        <v>0.5949271186580749</v>
      </c>
      <c r="D139" s="7">
        <f t="shared" si="6"/>
        <v>0.012471007242245124</v>
      </c>
      <c r="E139" s="7">
        <f t="shared" si="7"/>
        <v>0.17086881358453487</v>
      </c>
      <c r="F139" s="7">
        <f t="shared" si="8"/>
        <v>0.3979770789203867</v>
      </c>
      <c r="G139" s="7">
        <v>0.76051468946971</v>
      </c>
    </row>
    <row r="140" spans="1:7" ht="12.75">
      <c r="A140">
        <f t="shared" si="9"/>
        <v>100</v>
      </c>
      <c r="B140" s="7">
        <f t="shared" si="10"/>
        <v>2.488329019933308</v>
      </c>
      <c r="C140" s="7">
        <f t="shared" si="11"/>
        <v>0.6620784637310394</v>
      </c>
      <c r="D140" s="7">
        <f t="shared" si="6"/>
        <v>0.014827221492973266</v>
      </c>
      <c r="E140" s="7">
        <f t="shared" si="7"/>
        <v>0.29174123471587077</v>
      </c>
      <c r="F140" s="7">
        <f t="shared" si="8"/>
        <v>0.7259481806546759</v>
      </c>
      <c r="G140" s="7">
        <v>0.3303985014703357</v>
      </c>
    </row>
    <row r="141" spans="1:7" ht="12.75">
      <c r="A141">
        <f t="shared" si="9"/>
        <v>101</v>
      </c>
      <c r="B141" s="7">
        <f t="shared" si="10"/>
        <v>2.7787082921951787</v>
      </c>
      <c r="C141" s="7">
        <f t="shared" si="11"/>
        <v>0.6001191148771848</v>
      </c>
      <c r="D141" s="7">
        <f t="shared" si="6"/>
        <v>0.01500800364732658</v>
      </c>
      <c r="E141" s="7">
        <f t="shared" si="7"/>
        <v>0.1802144067789327</v>
      </c>
      <c r="F141" s="7">
        <f t="shared" si="8"/>
        <v>0.5007632664896553</v>
      </c>
      <c r="G141" s="7">
        <v>-0.21066467146156356</v>
      </c>
    </row>
    <row r="142" spans="1:7" ht="12.75">
      <c r="A142">
        <f t="shared" si="9"/>
        <v>102</v>
      </c>
      <c r="B142" s="7">
        <f t="shared" si="10"/>
        <v>2.979013598791041</v>
      </c>
      <c r="C142" s="7">
        <f t="shared" si="11"/>
        <v>0.5241537714532312</v>
      </c>
      <c r="D142" s="7">
        <f t="shared" si="6"/>
        <v>0.014053150917151081</v>
      </c>
      <c r="E142" s="7">
        <f t="shared" si="7"/>
        <v>0.04347678861581588</v>
      </c>
      <c r="F142" s="7">
        <f t="shared" si="8"/>
        <v>0.12951794451827903</v>
      </c>
      <c r="G142" s="7">
        <v>-0.25401414480584206</v>
      </c>
    </row>
    <row r="143" spans="1:7" ht="12.75">
      <c r="A143">
        <f t="shared" si="9"/>
        <v>103</v>
      </c>
      <c r="B143" s="7">
        <f t="shared" si="10"/>
        <v>3.0308207765983526</v>
      </c>
      <c r="C143" s="7">
        <f t="shared" si="11"/>
        <v>0.5737638438106634</v>
      </c>
      <c r="D143" s="7">
        <f t="shared" si="6"/>
        <v>0.015650778408140616</v>
      </c>
      <c r="E143" s="7">
        <f t="shared" si="7"/>
        <v>0.13277491885919407</v>
      </c>
      <c r="F143" s="7">
        <f t="shared" si="8"/>
        <v>0.4024169826896058</v>
      </c>
      <c r="G143" s="7">
        <v>0.25524854587856677</v>
      </c>
    </row>
    <row r="144" spans="1:7" ht="12.75">
      <c r="A144">
        <f t="shared" si="9"/>
        <v>104</v>
      </c>
      <c r="B144" s="7">
        <f t="shared" si="10"/>
        <v>3.191787569674195</v>
      </c>
      <c r="C144" s="7">
        <f t="shared" si="11"/>
        <v>0.6086003183888754</v>
      </c>
      <c r="D144" s="7">
        <f t="shared" si="6"/>
        <v>0.017482706380200327</v>
      </c>
      <c r="E144" s="7">
        <f t="shared" si="7"/>
        <v>0.19548057309997544</v>
      </c>
      <c r="F144" s="7">
        <f t="shared" si="8"/>
        <v>0.6239324633332894</v>
      </c>
      <c r="G144" s="7">
        <v>0.2064421043236507</v>
      </c>
    </row>
    <row r="145" spans="1:7" ht="12.75">
      <c r="A145">
        <f t="shared" si="9"/>
        <v>105</v>
      </c>
      <c r="B145" s="7">
        <f t="shared" si="10"/>
        <v>3.441360555007511</v>
      </c>
      <c r="C145" s="7">
        <f t="shared" si="11"/>
        <v>0.6304389453386244</v>
      </c>
      <c r="D145" s="7">
        <f t="shared" si="6"/>
        <v>0.019526109469459905</v>
      </c>
      <c r="E145" s="7">
        <f t="shared" si="7"/>
        <v>0.23479010160952382</v>
      </c>
      <c r="F145" s="7">
        <f t="shared" si="8"/>
        <v>0.8079973943852208</v>
      </c>
      <c r="G145" s="7">
        <v>0.1650728283188073</v>
      </c>
    </row>
    <row r="146" spans="1:7" ht="12.75">
      <c r="A146">
        <f t="shared" si="9"/>
        <v>106</v>
      </c>
      <c r="B146" s="7">
        <f t="shared" si="10"/>
        <v>3.7645595127615996</v>
      </c>
      <c r="C146" s="7">
        <f t="shared" si="11"/>
        <v>0.6427324195763561</v>
      </c>
      <c r="D146" s="7">
        <f t="shared" si="6"/>
        <v>0.021776439998488058</v>
      </c>
      <c r="E146" s="7">
        <f t="shared" si="7"/>
        <v>0.25691835523744083</v>
      </c>
      <c r="F146" s="7">
        <f t="shared" si="8"/>
        <v>0.9671844382121718</v>
      </c>
      <c r="G146" s="7">
        <v>0.13657312971772625</v>
      </c>
    </row>
    <row r="147" spans="1:7" ht="12.75">
      <c r="A147">
        <f t="shared" si="9"/>
        <v>107</v>
      </c>
      <c r="B147" s="7">
        <f t="shared" si="10"/>
        <v>4.151433288046468</v>
      </c>
      <c r="C147" s="7">
        <f t="shared" si="11"/>
        <v>0.6405658669916034</v>
      </c>
      <c r="D147" s="7">
        <f t="shared" si="6"/>
        <v>0.0239333981707376</v>
      </c>
      <c r="E147" s="7">
        <f t="shared" si="7"/>
        <v>0.25301856058488603</v>
      </c>
      <c r="F147" s="7">
        <f t="shared" si="8"/>
        <v>1.050389674905698</v>
      </c>
      <c r="G147" s="7">
        <v>0.08539870501990662</v>
      </c>
    </row>
    <row r="148" spans="1:7" ht="12.75">
      <c r="A148">
        <f t="shared" si="9"/>
        <v>108</v>
      </c>
      <c r="B148" s="7">
        <f t="shared" si="10"/>
        <v>4.571589158008748</v>
      </c>
      <c r="C148" s="7">
        <f t="shared" si="11"/>
        <v>0.649756831926285</v>
      </c>
      <c r="D148" s="7">
        <f t="shared" si="6"/>
        <v>0.026733791593586846</v>
      </c>
      <c r="E148" s="7">
        <f t="shared" si="7"/>
        <v>0.26956229746731286</v>
      </c>
      <c r="F148" s="7">
        <f t="shared" si="8"/>
        <v>1.2323280765094964</v>
      </c>
      <c r="G148" s="7">
        <v>0.1438680730338092</v>
      </c>
    </row>
    <row r="149" spans="1:7" ht="12.75">
      <c r="A149">
        <f t="shared" si="9"/>
        <v>109</v>
      </c>
      <c r="B149" s="7">
        <f t="shared" si="10"/>
        <v>5.0645203886125465</v>
      </c>
      <c r="C149" s="7">
        <f t="shared" si="11"/>
        <v>0.6806156542576537</v>
      </c>
      <c r="D149" s="7">
        <f t="shared" si="6"/>
        <v>0.031022926720170794</v>
      </c>
      <c r="E149" s="7">
        <f t="shared" si="7"/>
        <v>0.32510817766377664</v>
      </c>
      <c r="F149" s="7">
        <f t="shared" si="8"/>
        <v>1.6465169942828668</v>
      </c>
      <c r="G149" s="7">
        <v>0.25307326192560137</v>
      </c>
    </row>
    <row r="150" spans="1:7" ht="12.75">
      <c r="A150">
        <f t="shared" si="9"/>
        <v>110</v>
      </c>
      <c r="B150" s="7">
        <f t="shared" si="10"/>
        <v>5.723127186325693</v>
      </c>
      <c r="C150" s="7">
        <f t="shared" si="11"/>
        <v>0.7444396003653819</v>
      </c>
      <c r="D150" s="7">
        <f t="shared" si="6"/>
        <v>0.03834470263885697</v>
      </c>
      <c r="E150" s="7">
        <f t="shared" si="7"/>
        <v>0.43999128065768756</v>
      </c>
      <c r="F150" s="7">
        <f t="shared" si="8"/>
        <v>2.51812606007827</v>
      </c>
      <c r="G150" s="7">
        <v>0.4363223471649689</v>
      </c>
    </row>
    <row r="151" spans="1:7" ht="12.75">
      <c r="A151">
        <f t="shared" si="9"/>
        <v>111</v>
      </c>
      <c r="B151" s="7">
        <f t="shared" si="10"/>
        <v>6.730377610357001</v>
      </c>
      <c r="C151" s="7">
        <f t="shared" si="11"/>
        <v>0.695556590866859</v>
      </c>
      <c r="D151" s="7">
        <f t="shared" si="6"/>
        <v>0.04213222655315897</v>
      </c>
      <c r="E151" s="7">
        <f t="shared" si="7"/>
        <v>0.3520018635603462</v>
      </c>
      <c r="F151" s="7">
        <f t="shared" si="8"/>
        <v>2.369105461310494</v>
      </c>
      <c r="G151" s="7">
        <v>-0.055392097996082156</v>
      </c>
    </row>
    <row r="152" spans="1:7" ht="12.75">
      <c r="A152">
        <f t="shared" si="9"/>
        <v>112</v>
      </c>
      <c r="B152" s="7">
        <f t="shared" si="10"/>
        <v>7.678019794881199</v>
      </c>
      <c r="C152" s="7">
        <f t="shared" si="11"/>
        <v>0.7625233544019866</v>
      </c>
      <c r="D152" s="7">
        <f t="shared" si="6"/>
        <v>0.05269202468241898</v>
      </c>
      <c r="E152" s="7">
        <f t="shared" si="7"/>
        <v>0.47254203792357563</v>
      </c>
      <c r="F152" s="7">
        <f t="shared" si="8"/>
        <v>3.6281871210907157</v>
      </c>
      <c r="G152" s="7">
        <v>0.515206915375893</v>
      </c>
    </row>
    <row r="153" spans="1:7" ht="12.75">
      <c r="A153">
        <f t="shared" si="9"/>
        <v>113</v>
      </c>
      <c r="B153" s="7">
        <f t="shared" si="10"/>
        <v>9.129294643317486</v>
      </c>
      <c r="C153" s="7">
        <f t="shared" si="11"/>
        <v>0.7974026127038094</v>
      </c>
      <c r="D153" s="7">
        <f t="shared" si="6"/>
        <v>0.0655175106065183</v>
      </c>
      <c r="E153" s="7">
        <f t="shared" si="7"/>
        <v>0.5353247028668568</v>
      </c>
      <c r="F153" s="7">
        <f t="shared" si="8"/>
        <v>4.887136942317921</v>
      </c>
      <c r="G153" s="7">
        <v>0.48360151974193283</v>
      </c>
    </row>
    <row r="154" spans="1:7" ht="12.75">
      <c r="A154">
        <f t="shared" si="9"/>
        <v>114</v>
      </c>
      <c r="B154" s="7">
        <f t="shared" si="10"/>
        <v>11.084149420244655</v>
      </c>
      <c r="C154" s="7">
        <f t="shared" si="11"/>
        <v>0.7373194323722152</v>
      </c>
      <c r="D154" s="7">
        <f t="shared" si="6"/>
        <v>0.07355302882977245</v>
      </c>
      <c r="E154" s="7">
        <f t="shared" si="7"/>
        <v>0.42717497826998707</v>
      </c>
      <c r="F154" s="7">
        <f t="shared" si="8"/>
        <v>4.7348712877343</v>
      </c>
      <c r="G154" s="7">
        <v>0.03363833836046979</v>
      </c>
    </row>
    <row r="155" spans="1:7" ht="12.75">
      <c r="A155">
        <f t="shared" si="9"/>
        <v>115</v>
      </c>
      <c r="B155" s="7">
        <f t="shared" si="10"/>
        <v>12.978097935338376</v>
      </c>
      <c r="C155" s="7">
        <f t="shared" si="11"/>
        <v>0.6598220852890124</v>
      </c>
      <c r="D155" s="7">
        <f t="shared" si="6"/>
        <v>0.07706912078501994</v>
      </c>
      <c r="E155" s="7">
        <f t="shared" si="7"/>
        <v>0.2876797535202223</v>
      </c>
      <c r="F155" s="7">
        <f t="shared" si="8"/>
        <v>3.7335360151994497</v>
      </c>
      <c r="G155" s="7">
        <v>-0.020365183294052257</v>
      </c>
    </row>
    <row r="156" spans="1:7" ht="12.75">
      <c r="A156">
        <f t="shared" si="9"/>
        <v>116</v>
      </c>
      <c r="B156" s="7">
        <f t="shared" si="10"/>
        <v>14.471512341418155</v>
      </c>
      <c r="C156" s="7">
        <f t="shared" si="11"/>
        <v>0.6622419928929748</v>
      </c>
      <c r="D156" s="7">
        <f t="shared" si="6"/>
        <v>0.08625278855840435</v>
      </c>
      <c r="E156" s="7">
        <f t="shared" si="7"/>
        <v>0.2920355872073546</v>
      </c>
      <c r="F156" s="7">
        <f t="shared" si="8"/>
        <v>4.22619660440453</v>
      </c>
      <c r="G156" s="7">
        <v>0.35413938273122764</v>
      </c>
    </row>
    <row r="157" spans="1:7" ht="12.75">
      <c r="A157">
        <f t="shared" si="9"/>
        <v>117</v>
      </c>
      <c r="B157" s="7">
        <f t="shared" si="10"/>
        <v>16.161990983179965</v>
      </c>
      <c r="C157" s="7">
        <f t="shared" si="11"/>
        <v>0.6216553016255242</v>
      </c>
      <c r="D157" s="7">
        <f t="shared" si="6"/>
        <v>0.09042468641565968</v>
      </c>
      <c r="E157" s="7">
        <f t="shared" si="7"/>
        <v>0.2189795429259433</v>
      </c>
      <c r="F157" s="7">
        <f t="shared" si="8"/>
        <v>3.539145398269966</v>
      </c>
      <c r="G157" s="7">
        <v>0.20416040949057787</v>
      </c>
    </row>
    <row r="158" spans="1:7" ht="12.75">
      <c r="A158">
        <f t="shared" si="9"/>
        <v>118</v>
      </c>
      <c r="B158" s="7">
        <f t="shared" si="10"/>
        <v>17.577649142487953</v>
      </c>
      <c r="C158" s="7">
        <f t="shared" si="11"/>
        <v>0.512488988323982</v>
      </c>
      <c r="D158" s="7">
        <f t="shared" si="6"/>
        <v>0.08107516463532805</v>
      </c>
      <c r="E158" s="7">
        <f t="shared" si="7"/>
        <v>0.0224801789831675</v>
      </c>
      <c r="F158" s="7">
        <f t="shared" si="8"/>
        <v>0.3951486988264499</v>
      </c>
      <c r="G158" s="7">
        <v>-0.07968379198573529</v>
      </c>
    </row>
    <row r="159" spans="1:7" ht="12.75">
      <c r="A159">
        <f t="shared" si="9"/>
        <v>119</v>
      </c>
      <c r="B159" s="7">
        <f t="shared" si="10"/>
        <v>17.73570862201853</v>
      </c>
      <c r="C159" s="7">
        <f t="shared" si="11"/>
        <v>0.30461273078311524</v>
      </c>
      <c r="D159" s="7">
        <f t="shared" si="6"/>
        <v>0.04862270372154036</v>
      </c>
      <c r="E159" s="7">
        <f t="shared" si="7"/>
        <v>-0.3516970845903926</v>
      </c>
      <c r="F159" s="7">
        <f t="shared" si="8"/>
        <v>-6.237597015508607</v>
      </c>
      <c r="G159" s="7">
        <v>-0.507521013636142</v>
      </c>
    </row>
    <row r="160" spans="1:7" ht="12.75">
      <c r="A160">
        <f t="shared" si="9"/>
        <v>120</v>
      </c>
      <c r="B160" s="7">
        <f t="shared" si="10"/>
        <v>15.240669815815089</v>
      </c>
      <c r="C160" s="7">
        <f t="shared" si="11"/>
        <v>0.31475452280529137</v>
      </c>
      <c r="D160" s="7">
        <f t="shared" si="6"/>
        <v>0.043173627795988975</v>
      </c>
      <c r="E160" s="7">
        <f t="shared" si="7"/>
        <v>-0.3334418589504755</v>
      </c>
      <c r="F160" s="7">
        <f t="shared" si="8"/>
        <v>-5.081877275035785</v>
      </c>
      <c r="G160" s="7">
        <v>0.27742157196043987</v>
      </c>
    </row>
    <row r="161" spans="1:7" ht="12.75">
      <c r="A161">
        <f t="shared" si="9"/>
        <v>121</v>
      </c>
      <c r="B161" s="7">
        <f t="shared" si="10"/>
        <v>13.207918905800774</v>
      </c>
      <c r="C161" s="7">
        <f t="shared" si="11"/>
        <v>0.23178426103748662</v>
      </c>
      <c r="D161" s="7">
        <f t="shared" si="6"/>
        <v>0.02755248951081673</v>
      </c>
      <c r="E161" s="7">
        <f t="shared" si="7"/>
        <v>-0.48278833013252415</v>
      </c>
      <c r="F161" s="7">
        <f t="shared" si="8"/>
        <v>-6.376629113057351</v>
      </c>
      <c r="G161" s="7">
        <v>-0.18451351555413567</v>
      </c>
    </row>
    <row r="162" spans="1:7" ht="12.75">
      <c r="A162">
        <f t="shared" si="9"/>
        <v>122</v>
      </c>
      <c r="B162" s="7">
        <f t="shared" si="10"/>
        <v>10.657267260577834</v>
      </c>
      <c r="C162" s="7">
        <f t="shared" si="11"/>
        <v>0.2541014116728046</v>
      </c>
      <c r="D162" s="7">
        <f t="shared" si="6"/>
        <v>0.024372239899384713</v>
      </c>
      <c r="E162" s="7">
        <f t="shared" si="7"/>
        <v>-0.4426174589889519</v>
      </c>
      <c r="F162" s="7">
        <f t="shared" si="8"/>
        <v>-4.717092554643109</v>
      </c>
      <c r="G162" s="7">
        <v>0.28007161214773074</v>
      </c>
    </row>
    <row r="163" spans="1:7" ht="12.75">
      <c r="A163">
        <f t="shared" si="9"/>
        <v>123</v>
      </c>
      <c r="B163" s="7">
        <f t="shared" si="10"/>
        <v>8.77043023872059</v>
      </c>
      <c r="C163" s="7">
        <f t="shared" si="11"/>
        <v>0.2878158222087091</v>
      </c>
      <c r="D163" s="7">
        <f t="shared" si="6"/>
        <v>0.02271841731253342</v>
      </c>
      <c r="E163" s="7">
        <f t="shared" si="7"/>
        <v>-0.3819315200243237</v>
      </c>
      <c r="F163" s="7">
        <f t="shared" si="8"/>
        <v>-3.3497037523418465</v>
      </c>
      <c r="G163" s="7">
        <v>0.30647106010874264</v>
      </c>
    </row>
    <row r="164" spans="1:7" ht="12.75">
      <c r="A164">
        <f t="shared" si="9"/>
        <v>124</v>
      </c>
      <c r="B164" s="7">
        <f t="shared" si="10"/>
        <v>7.430548737783851</v>
      </c>
      <c r="C164" s="7">
        <f t="shared" si="11"/>
        <v>0.25259463138851856</v>
      </c>
      <c r="D164" s="7">
        <f t="shared" si="6"/>
        <v>0.016892250474914404</v>
      </c>
      <c r="E164" s="7">
        <f t="shared" si="7"/>
        <v>-0.44532966350066666</v>
      </c>
      <c r="F164" s="7">
        <f t="shared" si="8"/>
        <v>-3.3090437690225856</v>
      </c>
      <c r="G164" s="7">
        <v>-0.06099572222738061</v>
      </c>
    </row>
    <row r="165" spans="1:7" ht="12.75">
      <c r="A165">
        <f t="shared" si="9"/>
        <v>125</v>
      </c>
      <c r="B165" s="7">
        <f t="shared" si="10"/>
        <v>6.106931230174816</v>
      </c>
      <c r="C165" s="7">
        <f t="shared" si="11"/>
        <v>0.24539612440385786</v>
      </c>
      <c r="D165" s="7">
        <f t="shared" si="6"/>
        <v>0.013487555302972054</v>
      </c>
      <c r="E165" s="7">
        <f t="shared" si="7"/>
        <v>-0.45828697607305585</v>
      </c>
      <c r="F165" s="7">
        <f t="shared" si="8"/>
        <v>-2.7987270465629237</v>
      </c>
      <c r="G165" s="7">
        <v>0.05134654126450187</v>
      </c>
    </row>
    <row r="166" spans="1:7" ht="12.75">
      <c r="A166">
        <f t="shared" si="9"/>
        <v>126</v>
      </c>
      <c r="B166" s="7">
        <f t="shared" si="10"/>
        <v>4.987440411549647</v>
      </c>
      <c r="C166" s="7">
        <f t="shared" si="11"/>
        <v>0.2005102214207912</v>
      </c>
      <c r="D166" s="7">
        <f t="shared" si="6"/>
        <v>0.009000295031185395</v>
      </c>
      <c r="E166" s="7">
        <f t="shared" si="7"/>
        <v>-0.539081601442576</v>
      </c>
      <c r="F166" s="7">
        <f t="shared" si="8"/>
        <v>-2.688637364157604</v>
      </c>
      <c r="G166" s="7">
        <v>-0.1695586941728834</v>
      </c>
    </row>
    <row r="167" spans="1:7" ht="12.75">
      <c r="A167">
        <f t="shared" si="9"/>
        <v>127</v>
      </c>
      <c r="B167" s="7">
        <f t="shared" si="10"/>
        <v>3.9119854658866053</v>
      </c>
      <c r="C167" s="7">
        <f t="shared" si="11"/>
        <v>0.21335222624574537</v>
      </c>
      <c r="D167" s="7">
        <f t="shared" si="6"/>
        <v>0.00751167727369116</v>
      </c>
      <c r="E167" s="7">
        <f t="shared" si="7"/>
        <v>-0.5159659927576584</v>
      </c>
      <c r="F167" s="7">
        <f t="shared" si="8"/>
        <v>-2.018451464559713</v>
      </c>
      <c r="G167" s="7">
        <v>0.13625389707740396</v>
      </c>
    </row>
    <row r="168" spans="1:7" ht="12.75">
      <c r="A168">
        <f t="shared" si="9"/>
        <v>128</v>
      </c>
      <c r="B168" s="7">
        <f t="shared" si="10"/>
        <v>3.10460488006272</v>
      </c>
      <c r="C168" s="7">
        <f t="shared" si="11"/>
        <v>0.19707867155577768</v>
      </c>
      <c r="D168" s="7">
        <f aca="true" t="shared" si="12" ref="D168:D231">$B$10*B168*C168</f>
        <v>0.005506662649215108</v>
      </c>
      <c r="E168" s="7">
        <f aca="true" t="shared" si="13" ref="E168:E231">($B$11*D168-$B$12*B168)/B168</f>
        <v>-0.5452583911996003</v>
      </c>
      <c r="F168" s="7">
        <f aca="true" t="shared" si="14" ref="F168:F231">E168*B168</f>
        <v>-1.6928118622134267</v>
      </c>
      <c r="G168" s="7">
        <v>-0.052205910682096145</v>
      </c>
    </row>
    <row r="169" spans="1:7" ht="12.75">
      <c r="A169">
        <f aca="true" t="shared" si="15" ref="A169:A232">A168+1</f>
        <v>129</v>
      </c>
      <c r="B169" s="7">
        <f t="shared" si="10"/>
        <v>2.4274801351773494</v>
      </c>
      <c r="C169" s="7">
        <f t="shared" si="11"/>
        <v>0.28426028153687843</v>
      </c>
      <c r="D169" s="7">
        <f t="shared" si="12"/>
        <v>0.006210325679856237</v>
      </c>
      <c r="E169" s="7">
        <f t="shared" si="13"/>
        <v>-0.3883314932336189</v>
      </c>
      <c r="F169" s="7">
        <f t="shared" si="14"/>
        <v>-0.942666985688367</v>
      </c>
      <c r="G169" s="7">
        <v>0.5857498255558312</v>
      </c>
    </row>
    <row r="170" spans="1:7" ht="12.75">
      <c r="A170">
        <f t="shared" si="15"/>
        <v>130</v>
      </c>
      <c r="B170" s="7">
        <f aca="true" t="shared" si="16" ref="B170:B233">IF(C169&gt;0,B169+$B$8*F169,0)</f>
        <v>2.0504133409020024</v>
      </c>
      <c r="C170" s="7">
        <f aca="true" t="shared" si="17" ref="C170:C233">IF(C169&gt;0,C169+((G170)*C169)*(1-(C169/$B$13))-D169,0)</f>
        <v>0.3081620586216328</v>
      </c>
      <c r="D170" s="7">
        <f t="shared" si="12"/>
        <v>0.005686736365418587</v>
      </c>
      <c r="E170" s="7">
        <f t="shared" si="13"/>
        <v>-0.345308294481061</v>
      </c>
      <c r="F170" s="7">
        <f t="shared" si="14"/>
        <v>-0.7080247337280847</v>
      </c>
      <c r="G170" s="7">
        <v>0.14800274963490664</v>
      </c>
    </row>
    <row r="171" spans="1:7" ht="12.75">
      <c r="A171">
        <f t="shared" si="15"/>
        <v>131</v>
      </c>
      <c r="B171" s="7">
        <f t="shared" si="16"/>
        <v>1.7672034474107685</v>
      </c>
      <c r="C171" s="7">
        <f t="shared" si="17"/>
        <v>0.35561467817681625</v>
      </c>
      <c r="D171" s="7">
        <f t="shared" si="12"/>
        <v>0.005655991367015466</v>
      </c>
      <c r="E171" s="7">
        <f t="shared" si="13"/>
        <v>-0.2598935792817308</v>
      </c>
      <c r="F171" s="7">
        <f t="shared" si="14"/>
        <v>-0.4592848292665985</v>
      </c>
      <c r="G171" s="7">
        <v>0.2492486093309708</v>
      </c>
    </row>
    <row r="172" spans="1:7" ht="12.75">
      <c r="A172">
        <f t="shared" si="15"/>
        <v>132</v>
      </c>
      <c r="B172" s="7">
        <f t="shared" si="16"/>
        <v>1.583489515704129</v>
      </c>
      <c r="C172" s="7">
        <f t="shared" si="17"/>
        <v>0.4093379356305074</v>
      </c>
      <c r="D172" s="7">
        <f t="shared" si="12"/>
        <v>0.005833640965057921</v>
      </c>
      <c r="E172" s="7">
        <f t="shared" si="13"/>
        <v>-0.1631917158650867</v>
      </c>
      <c r="F172" s="7">
        <f t="shared" si="14"/>
        <v>-0.258412371122132</v>
      </c>
      <c r="G172" s="7">
        <v>0.25912503967119843</v>
      </c>
    </row>
    <row r="173" spans="1:7" ht="12.75">
      <c r="A173">
        <f t="shared" si="15"/>
        <v>133</v>
      </c>
      <c r="B173" s="7">
        <f t="shared" si="16"/>
        <v>1.4801245672552763</v>
      </c>
      <c r="C173" s="7">
        <f t="shared" si="17"/>
        <v>0.33479920240874494</v>
      </c>
      <c r="D173" s="7">
        <f t="shared" si="12"/>
        <v>0.004459900721243897</v>
      </c>
      <c r="E173" s="7">
        <f t="shared" si="13"/>
        <v>-0.2973614356642591</v>
      </c>
      <c r="F173" s="7">
        <f t="shared" si="14"/>
        <v>-0.4401319662809692</v>
      </c>
      <c r="G173" s="7">
        <v>-0.2841632120485883</v>
      </c>
    </row>
    <row r="174" spans="1:7" ht="12.75">
      <c r="A174">
        <f t="shared" si="15"/>
        <v>134</v>
      </c>
      <c r="B174" s="7">
        <f t="shared" si="16"/>
        <v>1.3040717807428885</v>
      </c>
      <c r="C174" s="7">
        <f t="shared" si="17"/>
        <v>0.30030969493326554</v>
      </c>
      <c r="D174" s="7">
        <f t="shared" si="12"/>
        <v>0.0035246285878137943</v>
      </c>
      <c r="E174" s="7">
        <f t="shared" si="13"/>
        <v>-0.35944254912012213</v>
      </c>
      <c r="F174" s="7">
        <f t="shared" si="14"/>
        <v>-0.46873888510584083</v>
      </c>
      <c r="G174" s="7">
        <v>-0.13483805181167555</v>
      </c>
    </row>
    <row r="175" spans="1:7" ht="12.75">
      <c r="A175">
        <f t="shared" si="15"/>
        <v>135</v>
      </c>
      <c r="B175" s="7">
        <f t="shared" si="16"/>
        <v>1.1165762267005521</v>
      </c>
      <c r="C175" s="7">
        <f t="shared" si="17"/>
        <v>0.3281846698794073</v>
      </c>
      <c r="D175" s="7">
        <f t="shared" si="12"/>
        <v>0.003297988803194234</v>
      </c>
      <c r="E175" s="7">
        <f t="shared" si="13"/>
        <v>-0.309267594217067</v>
      </c>
      <c r="F175" s="7">
        <f t="shared" si="14"/>
        <v>-0.3453208433916502</v>
      </c>
      <c r="G175" s="7">
        <v>0.14943383954814635</v>
      </c>
    </row>
    <row r="176" spans="1:7" ht="12.75">
      <c r="A176">
        <f t="shared" si="15"/>
        <v>136</v>
      </c>
      <c r="B176" s="7">
        <f t="shared" si="16"/>
        <v>0.978447889343892</v>
      </c>
      <c r="C176" s="7">
        <f t="shared" si="17"/>
        <v>0.3261055205629861</v>
      </c>
      <c r="D176" s="7">
        <f t="shared" si="12"/>
        <v>0.0028716953246842036</v>
      </c>
      <c r="E176" s="7">
        <f t="shared" si="13"/>
        <v>-0.3130100629866252</v>
      </c>
      <c r="F176" s="7">
        <f t="shared" si="14"/>
        <v>-0.3062640354726621</v>
      </c>
      <c r="G176" s="7">
        <v>0.0055281308654230085</v>
      </c>
    </row>
    <row r="177" spans="1:7" ht="12.75">
      <c r="A177">
        <f t="shared" si="15"/>
        <v>137</v>
      </c>
      <c r="B177" s="7">
        <f t="shared" si="16"/>
        <v>0.8559422751548271</v>
      </c>
      <c r="C177" s="7">
        <f t="shared" si="17"/>
        <v>0.33301499600803475</v>
      </c>
      <c r="D177" s="7">
        <f t="shared" si="12"/>
        <v>0.002565374520094136</v>
      </c>
      <c r="E177" s="7">
        <f t="shared" si="13"/>
        <v>-0.3005730071855374</v>
      </c>
      <c r="F177" s="7">
        <f t="shared" si="14"/>
        <v>-0.2572731436205171</v>
      </c>
      <c r="G177" s="7">
        <v>0.04450827797554666</v>
      </c>
    </row>
    <row r="178" spans="1:7" ht="12.75">
      <c r="A178">
        <f t="shared" si="15"/>
        <v>138</v>
      </c>
      <c r="B178" s="7">
        <f t="shared" si="16"/>
        <v>0.7530330177066202</v>
      </c>
      <c r="C178" s="7">
        <f t="shared" si="17"/>
        <v>0.4359206298839962</v>
      </c>
      <c r="D178" s="7">
        <f t="shared" si="12"/>
        <v>0.002954363646619047</v>
      </c>
      <c r="E178" s="7">
        <f t="shared" si="13"/>
        <v>-0.11534286620880688</v>
      </c>
      <c r="F178" s="7">
        <f t="shared" si="14"/>
        <v>-0.0868569866121488</v>
      </c>
      <c r="G178" s="7">
        <v>0.4748464963689912</v>
      </c>
    </row>
    <row r="179" spans="1:7" ht="12.75">
      <c r="A179">
        <f t="shared" si="15"/>
        <v>139</v>
      </c>
      <c r="B179" s="7">
        <f t="shared" si="16"/>
        <v>0.7182902230617607</v>
      </c>
      <c r="C179" s="7">
        <f t="shared" si="17"/>
        <v>0.515676517013705</v>
      </c>
      <c r="D179" s="7">
        <f t="shared" si="12"/>
        <v>0.003333648603901374</v>
      </c>
      <c r="E179" s="7">
        <f t="shared" si="13"/>
        <v>0.02821773062466897</v>
      </c>
      <c r="F179" s="7">
        <f t="shared" si="14"/>
        <v>0.02026852002469015</v>
      </c>
      <c r="G179" s="7">
        <v>0.3363656962086679</v>
      </c>
    </row>
    <row r="180" spans="1:7" ht="12.75">
      <c r="A180">
        <f t="shared" si="15"/>
        <v>140</v>
      </c>
      <c r="B180" s="7">
        <f t="shared" si="16"/>
        <v>0.7263976310716368</v>
      </c>
      <c r="C180" s="7">
        <f t="shared" si="17"/>
        <v>0.6049840739990778</v>
      </c>
      <c r="D180" s="7">
        <f t="shared" si="12"/>
        <v>0.003955130983700981</v>
      </c>
      <c r="E180" s="7">
        <f t="shared" si="13"/>
        <v>0.18897133319834003</v>
      </c>
      <c r="F180" s="7">
        <f t="shared" si="14"/>
        <v>0.13726832877572315</v>
      </c>
      <c r="G180" s="7">
        <v>0.37092945073381994</v>
      </c>
    </row>
    <row r="181" spans="1:7" ht="12.75">
      <c r="A181">
        <f t="shared" si="15"/>
        <v>141</v>
      </c>
      <c r="B181" s="7">
        <f t="shared" si="16"/>
        <v>0.781304962581926</v>
      </c>
      <c r="C181" s="7">
        <f t="shared" si="17"/>
        <v>0.5693405745449117</v>
      </c>
      <c r="D181" s="7">
        <f t="shared" si="12"/>
        <v>0.00400345754662066</v>
      </c>
      <c r="E181" s="7">
        <f t="shared" si="13"/>
        <v>0.12481303418084087</v>
      </c>
      <c r="F181" s="7">
        <f t="shared" si="14"/>
        <v>0.09751704300039854</v>
      </c>
      <c r="G181" s="7">
        <v>-0.13259933060326148</v>
      </c>
    </row>
    <row r="182" spans="1:7" ht="12.75">
      <c r="A182">
        <f t="shared" si="15"/>
        <v>142</v>
      </c>
      <c r="B182" s="7">
        <f t="shared" si="16"/>
        <v>0.8203117797820855</v>
      </c>
      <c r="C182" s="7">
        <f t="shared" si="17"/>
        <v>0.5397664036292376</v>
      </c>
      <c r="D182" s="7">
        <f t="shared" si="12"/>
        <v>0.003984990653049078</v>
      </c>
      <c r="E182" s="7">
        <f t="shared" si="13"/>
        <v>0.07157952653262756</v>
      </c>
      <c r="F182" s="7">
        <f t="shared" si="14"/>
        <v>0.058717528805938723</v>
      </c>
      <c r="G182" s="7">
        <v>-0.10428857952647376</v>
      </c>
    </row>
    <row r="183" spans="1:7" ht="12.75">
      <c r="A183">
        <f t="shared" si="15"/>
        <v>143</v>
      </c>
      <c r="B183" s="7">
        <f t="shared" si="16"/>
        <v>0.843798791304461</v>
      </c>
      <c r="C183" s="7">
        <f t="shared" si="17"/>
        <v>0.6867157121464097</v>
      </c>
      <c r="D183" s="7">
        <f t="shared" si="12"/>
        <v>0.005215048990910303</v>
      </c>
      <c r="E183" s="7">
        <f t="shared" si="13"/>
        <v>0.33608828186353734</v>
      </c>
      <c r="F183" s="7">
        <f t="shared" si="14"/>
        <v>0.28359088600804583</v>
      </c>
      <c r="G183" s="7">
        <v>0.6075804268824868</v>
      </c>
    </row>
    <row r="184" spans="1:7" ht="12.75">
      <c r="A184">
        <f t="shared" si="15"/>
        <v>144</v>
      </c>
      <c r="B184" s="7">
        <f t="shared" si="16"/>
        <v>0.9572351457076793</v>
      </c>
      <c r="C184" s="7">
        <f t="shared" si="17"/>
        <v>0.7362382521143279</v>
      </c>
      <c r="D184" s="7">
        <f t="shared" si="12"/>
        <v>0.006342778174844032</v>
      </c>
      <c r="E184" s="7">
        <f t="shared" si="13"/>
        <v>0.42522885380579</v>
      </c>
      <c r="F184" s="7">
        <f t="shared" si="14"/>
        <v>0.4070440038318949</v>
      </c>
      <c r="G184" s="7">
        <v>0.2544310238285106</v>
      </c>
    </row>
    <row r="185" spans="1:7" ht="12.75">
      <c r="A185">
        <f t="shared" si="15"/>
        <v>145</v>
      </c>
      <c r="B185" s="7">
        <f t="shared" si="16"/>
        <v>1.1200527472404374</v>
      </c>
      <c r="C185" s="7">
        <f t="shared" si="17"/>
        <v>0.7639543702041987</v>
      </c>
      <c r="D185" s="7">
        <f t="shared" si="12"/>
        <v>0.007701022720021956</v>
      </c>
      <c r="E185" s="7">
        <f t="shared" si="13"/>
        <v>0.47511786636755726</v>
      </c>
      <c r="F185" s="7">
        <f t="shared" si="14"/>
        <v>0.5321570714879975</v>
      </c>
      <c r="G185" s="7">
        <v>0.17538820353947812</v>
      </c>
    </row>
    <row r="186" spans="1:7" ht="12.75">
      <c r="A186">
        <f t="shared" si="15"/>
        <v>146</v>
      </c>
      <c r="B186" s="7">
        <f t="shared" si="16"/>
        <v>1.3329155758356364</v>
      </c>
      <c r="C186" s="7">
        <f t="shared" si="17"/>
        <v>0.8485949080930235</v>
      </c>
      <c r="D186" s="7">
        <f t="shared" si="12"/>
        <v>0.010179948335148011</v>
      </c>
      <c r="E186" s="7">
        <f t="shared" si="13"/>
        <v>0.627470834567442</v>
      </c>
      <c r="F186" s="7">
        <f t="shared" si="14"/>
        <v>0.8363656487775293</v>
      </c>
      <c r="G186" s="7">
        <v>0.5120752977440134</v>
      </c>
    </row>
    <row r="187" spans="1:7" ht="12.75">
      <c r="A187">
        <f t="shared" si="15"/>
        <v>147</v>
      </c>
      <c r="B187" s="7">
        <f t="shared" si="16"/>
        <v>1.6674618353466482</v>
      </c>
      <c r="C187" s="7">
        <f t="shared" si="17"/>
        <v>0.8319468061671536</v>
      </c>
      <c r="D187" s="7">
        <f t="shared" si="12"/>
        <v>0.012485155934900375</v>
      </c>
      <c r="E187" s="7">
        <f t="shared" si="13"/>
        <v>0.5975042511008765</v>
      </c>
      <c r="F187" s="7">
        <f t="shared" si="14"/>
        <v>0.996315535168092</v>
      </c>
      <c r="G187" s="7">
        <v>-0.050343038159189744</v>
      </c>
    </row>
    <row r="188" spans="1:7" ht="12.75">
      <c r="A188">
        <f t="shared" si="15"/>
        <v>148</v>
      </c>
      <c r="B188" s="7">
        <f t="shared" si="16"/>
        <v>2.065988049413885</v>
      </c>
      <c r="C188" s="7">
        <f t="shared" si="17"/>
        <v>0.8248985769377326</v>
      </c>
      <c r="D188" s="7">
        <f t="shared" si="12"/>
        <v>0.01533807541738688</v>
      </c>
      <c r="E188" s="7">
        <f t="shared" si="13"/>
        <v>0.5848174384879187</v>
      </c>
      <c r="F188" s="7">
        <f t="shared" si="14"/>
        <v>1.2082258390048797</v>
      </c>
      <c r="G188" s="7">
        <v>0.03888760071858997</v>
      </c>
    </row>
    <row r="189" spans="1:7" ht="12.75">
      <c r="A189">
        <f t="shared" si="15"/>
        <v>149</v>
      </c>
      <c r="B189" s="7">
        <f t="shared" si="16"/>
        <v>2.5492783850158367</v>
      </c>
      <c r="C189" s="7">
        <f t="shared" si="17"/>
        <v>0.7717842149074531</v>
      </c>
      <c r="D189" s="7">
        <f t="shared" si="12"/>
        <v>0.017707435352639887</v>
      </c>
      <c r="E189" s="7">
        <f t="shared" si="13"/>
        <v>0.4892115868334155</v>
      </c>
      <c r="F189" s="7">
        <f t="shared" si="14"/>
        <v>1.2471365240137242</v>
      </c>
      <c r="G189" s="7">
        <v>-0.26153452912112696</v>
      </c>
    </row>
    <row r="190" spans="1:7" ht="12.75">
      <c r="A190">
        <f t="shared" si="15"/>
        <v>150</v>
      </c>
      <c r="B190" s="7">
        <f t="shared" si="16"/>
        <v>3.0481329946213265</v>
      </c>
      <c r="C190" s="7">
        <f t="shared" si="17"/>
        <v>0.8000267098629829</v>
      </c>
      <c r="D190" s="7">
        <f t="shared" si="12"/>
        <v>0.02194729029820531</v>
      </c>
      <c r="E190" s="7">
        <f t="shared" si="13"/>
        <v>0.5400480777533693</v>
      </c>
      <c r="F190" s="7">
        <f t="shared" si="14"/>
        <v>1.6461383644818683</v>
      </c>
      <c r="G190" s="7">
        <v>0.2608815013139974</v>
      </c>
    </row>
    <row r="191" spans="1:7" ht="12.75">
      <c r="A191">
        <f t="shared" si="15"/>
        <v>151</v>
      </c>
      <c r="B191" s="7">
        <f t="shared" si="16"/>
        <v>3.706588340414074</v>
      </c>
      <c r="C191" s="7">
        <f t="shared" si="17"/>
        <v>0.8049070432000214</v>
      </c>
      <c r="D191" s="7">
        <f t="shared" si="12"/>
        <v>0.026851131552981293</v>
      </c>
      <c r="E191" s="7">
        <f t="shared" si="13"/>
        <v>0.5488326777600382</v>
      </c>
      <c r="F191" s="7">
        <f t="shared" si="14"/>
        <v>2.034296804223592</v>
      </c>
      <c r="G191" s="7">
        <v>0.167689444575808</v>
      </c>
    </row>
    <row r="192" spans="1:7" ht="12.75">
      <c r="A192">
        <f t="shared" si="15"/>
        <v>152</v>
      </c>
      <c r="B192" s="7">
        <f t="shared" si="16"/>
        <v>4.520307062103511</v>
      </c>
      <c r="C192" s="7">
        <f t="shared" si="17"/>
        <v>0.8142721496691996</v>
      </c>
      <c r="D192" s="7">
        <f t="shared" si="12"/>
        <v>0.033126841337615</v>
      </c>
      <c r="E192" s="7">
        <f t="shared" si="13"/>
        <v>0.565689869404559</v>
      </c>
      <c r="F192" s="7">
        <f t="shared" si="14"/>
        <v>2.5570919116298407</v>
      </c>
      <c r="G192" s="7">
        <v>0.23063011591730173</v>
      </c>
    </row>
    <row r="193" spans="1:7" ht="12.75">
      <c r="A193">
        <f t="shared" si="15"/>
        <v>153</v>
      </c>
      <c r="B193" s="7">
        <f t="shared" si="16"/>
        <v>5.543143826755447</v>
      </c>
      <c r="C193" s="7">
        <f t="shared" si="17"/>
        <v>0.7655768619033951</v>
      </c>
      <c r="D193" s="7">
        <f t="shared" si="12"/>
        <v>0.038193323903699505</v>
      </c>
      <c r="E193" s="7">
        <f t="shared" si="13"/>
        <v>0.4780383514261112</v>
      </c>
      <c r="F193" s="7">
        <f t="shared" si="14"/>
        <v>2.649835336659999</v>
      </c>
      <c r="G193" s="7">
        <v>-0.1029434368625516</v>
      </c>
    </row>
    <row r="194" spans="1:7" ht="12.75">
      <c r="A194">
        <f t="shared" si="15"/>
        <v>154</v>
      </c>
      <c r="B194" s="7">
        <f t="shared" si="16"/>
        <v>6.603077961419446</v>
      </c>
      <c r="C194" s="7">
        <f t="shared" si="17"/>
        <v>0.7139053099089621</v>
      </c>
      <c r="D194" s="7">
        <f t="shared" si="12"/>
        <v>0.042425751765601684</v>
      </c>
      <c r="E194" s="7">
        <f t="shared" si="13"/>
        <v>0.3850295578361318</v>
      </c>
      <c r="F194" s="7">
        <f t="shared" si="14"/>
        <v>2.542380187842836</v>
      </c>
      <c r="G194" s="7">
        <v>-0.07510062080982606</v>
      </c>
    </row>
    <row r="195" spans="1:7" ht="12.75">
      <c r="A195">
        <f t="shared" si="15"/>
        <v>155</v>
      </c>
      <c r="B195" s="7">
        <f t="shared" si="16"/>
        <v>7.620030036556581</v>
      </c>
      <c r="C195" s="7">
        <f t="shared" si="17"/>
        <v>0.7908599585964358</v>
      </c>
      <c r="D195" s="7">
        <f t="shared" si="12"/>
        <v>0.0542373897529326</v>
      </c>
      <c r="E195" s="7">
        <f t="shared" si="13"/>
        <v>0.5235479254735843</v>
      </c>
      <c r="F195" s="7">
        <f t="shared" si="14"/>
        <v>3.989450917685599</v>
      </c>
      <c r="G195" s="7">
        <v>0.5844974513514899</v>
      </c>
    </row>
    <row r="196" spans="1:7" ht="12.75">
      <c r="A196">
        <f t="shared" si="15"/>
        <v>156</v>
      </c>
      <c r="B196" s="7">
        <f t="shared" si="16"/>
        <v>9.21581040363082</v>
      </c>
      <c r="C196" s="7">
        <f t="shared" si="17"/>
        <v>0.8003205242490828</v>
      </c>
      <c r="D196" s="7">
        <f t="shared" si="12"/>
        <v>0.06638041992252573</v>
      </c>
      <c r="E196" s="7">
        <f t="shared" si="13"/>
        <v>0.540576943648349</v>
      </c>
      <c r="F196" s="7">
        <f t="shared" si="14"/>
        <v>4.981854621237407</v>
      </c>
      <c r="G196" s="7">
        <v>0.38511347535531965</v>
      </c>
    </row>
    <row r="197" spans="1:7" ht="12.75">
      <c r="A197">
        <f t="shared" si="15"/>
        <v>157</v>
      </c>
      <c r="B197" s="7">
        <f t="shared" si="16"/>
        <v>11.208552252125784</v>
      </c>
      <c r="C197" s="7">
        <f t="shared" si="17"/>
        <v>0.8316584999728892</v>
      </c>
      <c r="D197" s="7">
        <f t="shared" si="12"/>
        <v>0.0838951897758361</v>
      </c>
      <c r="E197" s="7">
        <f t="shared" si="13"/>
        <v>0.5969852999512003</v>
      </c>
      <c r="F197" s="7">
        <f t="shared" si="14"/>
        <v>6.6913409282540135</v>
      </c>
      <c r="G197" s="7">
        <v>0.6114753379428294</v>
      </c>
    </row>
    <row r="198" spans="1:7" ht="12.75">
      <c r="A198">
        <f t="shared" si="15"/>
        <v>158</v>
      </c>
      <c r="B198" s="7">
        <f t="shared" si="16"/>
        <v>13.88508862342739</v>
      </c>
      <c r="C198" s="7">
        <f t="shared" si="17"/>
        <v>0.7548361692707362</v>
      </c>
      <c r="D198" s="7">
        <f t="shared" si="12"/>
        <v>0.09432870395843347</v>
      </c>
      <c r="E198" s="7">
        <f t="shared" si="13"/>
        <v>0.45870510468732484</v>
      </c>
      <c r="F198" s="7">
        <f t="shared" si="14"/>
        <v>6.369161030602044</v>
      </c>
      <c r="G198" s="7">
        <v>0.05051946952007711</v>
      </c>
    </row>
    <row r="199" spans="1:7" ht="12.75">
      <c r="A199">
        <f t="shared" si="15"/>
        <v>159</v>
      </c>
      <c r="B199" s="7">
        <f t="shared" si="16"/>
        <v>16.432753035668206</v>
      </c>
      <c r="C199" s="7">
        <f t="shared" si="17"/>
        <v>0.7643292913376172</v>
      </c>
      <c r="D199" s="7">
        <f t="shared" si="12"/>
        <v>0.1130403103423052</v>
      </c>
      <c r="E199" s="7">
        <f t="shared" si="13"/>
        <v>0.4757927244077108</v>
      </c>
      <c r="F199" s="7">
        <f t="shared" si="14"/>
        <v>7.818584336359656</v>
      </c>
      <c r="G199" s="7">
        <v>0.5610215741093271</v>
      </c>
    </row>
    <row r="200" spans="1:7" ht="12.75">
      <c r="A200">
        <f t="shared" si="15"/>
        <v>160</v>
      </c>
      <c r="B200" s="7">
        <f t="shared" si="16"/>
        <v>19.56018677021207</v>
      </c>
      <c r="C200" s="7">
        <f t="shared" si="17"/>
        <v>0.625099424345038</v>
      </c>
      <c r="D200" s="7">
        <f t="shared" si="12"/>
        <v>0.11004355341126892</v>
      </c>
      <c r="E200" s="7">
        <f t="shared" si="13"/>
        <v>0.2251789638210682</v>
      </c>
      <c r="F200" s="7">
        <f t="shared" si="14"/>
        <v>4.40454258906292</v>
      </c>
      <c r="G200" s="7">
        <v>-0.14539251045207494</v>
      </c>
    </row>
    <row r="201" spans="1:7" ht="12.75">
      <c r="A201">
        <f t="shared" si="15"/>
        <v>161</v>
      </c>
      <c r="B201" s="7">
        <f t="shared" si="16"/>
        <v>21.322003805837237</v>
      </c>
      <c r="C201" s="7">
        <f t="shared" si="17"/>
        <v>0.4751818132307959</v>
      </c>
      <c r="D201" s="7">
        <f t="shared" si="12"/>
        <v>0.09118645587154502</v>
      </c>
      <c r="E201" s="7">
        <f t="shared" si="13"/>
        <v>-0.04467273618456753</v>
      </c>
      <c r="F201" s="7">
        <f t="shared" si="14"/>
        <v>-0.9525122509445118</v>
      </c>
      <c r="G201" s="7">
        <v>-0.17014736461860594</v>
      </c>
    </row>
    <row r="202" spans="1:7" ht="12.75">
      <c r="A202">
        <f t="shared" si="15"/>
        <v>162</v>
      </c>
      <c r="B202" s="7">
        <f t="shared" si="16"/>
        <v>20.940998905459434</v>
      </c>
      <c r="C202" s="7">
        <f t="shared" si="17"/>
        <v>0.3354786486793679</v>
      </c>
      <c r="D202" s="7">
        <f t="shared" si="12"/>
        <v>0.06322732213319687</v>
      </c>
      <c r="E202" s="7">
        <f t="shared" si="13"/>
        <v>-0.2961384323771378</v>
      </c>
      <c r="F202" s="7">
        <f t="shared" si="14"/>
        <v>-6.201434588274115</v>
      </c>
      <c r="G202" s="7">
        <v>-0.19454615160939284</v>
      </c>
    </row>
    <row r="203" spans="1:7" ht="12.75">
      <c r="A203">
        <f t="shared" si="15"/>
        <v>163</v>
      </c>
      <c r="B203" s="7">
        <f t="shared" si="16"/>
        <v>18.46042507014979</v>
      </c>
      <c r="C203" s="7">
        <f t="shared" si="17"/>
        <v>0.3236305909770704</v>
      </c>
      <c r="D203" s="7">
        <f t="shared" si="12"/>
        <v>0.05376922447626452</v>
      </c>
      <c r="E203" s="7">
        <f t="shared" si="13"/>
        <v>-0.31746493624127337</v>
      </c>
      <c r="F203" s="7">
        <f t="shared" si="14"/>
        <v>-5.860537667881907</v>
      </c>
      <c r="G203" s="7">
        <v>0.23046981747611425</v>
      </c>
    </row>
    <row r="204" spans="1:7" ht="12.75">
      <c r="A204">
        <f t="shared" si="15"/>
        <v>164</v>
      </c>
      <c r="B204" s="7">
        <f t="shared" si="16"/>
        <v>16.116210002997025</v>
      </c>
      <c r="C204" s="7">
        <f t="shared" si="17"/>
        <v>0.24332806034990578</v>
      </c>
      <c r="D204" s="7">
        <f t="shared" si="12"/>
        <v>0.03529373508198914</v>
      </c>
      <c r="E204" s="7">
        <f t="shared" si="13"/>
        <v>-0.4620094913701696</v>
      </c>
      <c r="F204" s="7">
        <f t="shared" si="14"/>
        <v>-7.445841986299495</v>
      </c>
      <c r="G204" s="7">
        <v>-0.12121541279484517</v>
      </c>
    </row>
    <row r="205" spans="1:7" ht="12.75">
      <c r="A205">
        <f t="shared" si="15"/>
        <v>165</v>
      </c>
      <c r="B205" s="7">
        <f t="shared" si="16"/>
        <v>13.137873208477227</v>
      </c>
      <c r="C205" s="7">
        <f t="shared" si="17"/>
        <v>0.2064123481508442</v>
      </c>
      <c r="D205" s="7">
        <f t="shared" si="12"/>
        <v>0.024406373328028648</v>
      </c>
      <c r="E205" s="7">
        <f t="shared" si="13"/>
        <v>-0.5284577733284804</v>
      </c>
      <c r="F205" s="7">
        <f t="shared" si="14"/>
        <v>-6.942811222023774</v>
      </c>
      <c r="G205" s="7">
        <v>-0.008809370987000876</v>
      </c>
    </row>
    <row r="206" spans="1:7" ht="12.75">
      <c r="A206">
        <f t="shared" si="15"/>
        <v>166</v>
      </c>
      <c r="B206" s="7">
        <f t="shared" si="16"/>
        <v>10.360748719667718</v>
      </c>
      <c r="C206" s="7">
        <f t="shared" si="17"/>
        <v>0.2168825269019316</v>
      </c>
      <c r="D206" s="7">
        <f t="shared" si="12"/>
        <v>0.020223588266257385</v>
      </c>
      <c r="E206" s="7">
        <f t="shared" si="13"/>
        <v>-0.5096114515765231</v>
      </c>
      <c r="F206" s="7">
        <f t="shared" si="14"/>
        <v>-5.279956194449469</v>
      </c>
      <c r="G206" s="7">
        <v>0.21291338650044053</v>
      </c>
    </row>
    <row r="207" spans="1:7" ht="12.75">
      <c r="A207">
        <f t="shared" si="15"/>
        <v>167</v>
      </c>
      <c r="B207" s="7">
        <f t="shared" si="16"/>
        <v>8.24876624188793</v>
      </c>
      <c r="C207" s="7">
        <f t="shared" si="17"/>
        <v>0.20668780548279006</v>
      </c>
      <c r="D207" s="7">
        <f t="shared" si="12"/>
        <v>0.015344274532287037</v>
      </c>
      <c r="E207" s="7">
        <f t="shared" si="13"/>
        <v>-0.527961950130978</v>
      </c>
      <c r="F207" s="7">
        <f t="shared" si="14"/>
        <v>-4.35503471124173</v>
      </c>
      <c r="G207" s="7">
        <v>0.059047346591250965</v>
      </c>
    </row>
    <row r="208" spans="1:7" ht="12.75">
      <c r="A208">
        <f t="shared" si="15"/>
        <v>168</v>
      </c>
      <c r="B208" s="7">
        <f t="shared" si="16"/>
        <v>6.506752357391238</v>
      </c>
      <c r="C208" s="7">
        <f t="shared" si="17"/>
        <v>0.26051628621999473</v>
      </c>
      <c r="D208" s="7">
        <f t="shared" si="12"/>
        <v>0.01525603463550685</v>
      </c>
      <c r="E208" s="7">
        <f t="shared" si="13"/>
        <v>-0.4310706848040095</v>
      </c>
      <c r="F208" s="7">
        <f t="shared" si="14"/>
        <v>-2.804870194550744</v>
      </c>
      <c r="G208" s="7">
        <v>0.42186752049601633</v>
      </c>
    </row>
    <row r="209" spans="1:7" ht="12.75">
      <c r="A209">
        <f t="shared" si="15"/>
        <v>169</v>
      </c>
      <c r="B209" s="7">
        <f t="shared" si="16"/>
        <v>5.3848042795709405</v>
      </c>
      <c r="C209" s="7">
        <f t="shared" si="17"/>
        <v>0.3186743326080942</v>
      </c>
      <c r="D209" s="7">
        <f t="shared" si="12"/>
        <v>0.01544399019015731</v>
      </c>
      <c r="E209" s="7">
        <f t="shared" si="13"/>
        <v>-0.3263862013054306</v>
      </c>
      <c r="F209" s="7">
        <f t="shared" si="14"/>
        <v>-1.7575258135823852</v>
      </c>
      <c r="G209" s="7">
        <v>0.381079752666119</v>
      </c>
    </row>
    <row r="210" spans="1:7" ht="12.75">
      <c r="A210">
        <f t="shared" si="15"/>
        <v>170</v>
      </c>
      <c r="B210" s="7">
        <f t="shared" si="16"/>
        <v>4.681793954137986</v>
      </c>
      <c r="C210" s="7">
        <f t="shared" si="17"/>
        <v>0.4741774562272434</v>
      </c>
      <c r="D210" s="7">
        <f t="shared" si="12"/>
        <v>0.019980010329779137</v>
      </c>
      <c r="E210" s="7">
        <f t="shared" si="13"/>
        <v>-0.04648057879096201</v>
      </c>
      <c r="F210" s="7">
        <f t="shared" si="14"/>
        <v>-0.21761249276836026</v>
      </c>
      <c r="G210" s="7">
        <v>0.7873356882249937</v>
      </c>
    </row>
    <row r="211" spans="1:7" ht="12.75">
      <c r="A211">
        <f t="shared" si="15"/>
        <v>171</v>
      </c>
      <c r="B211" s="7">
        <f t="shared" si="16"/>
        <v>4.594748957030642</v>
      </c>
      <c r="C211" s="7">
        <f t="shared" si="17"/>
        <v>0.37425661346818084</v>
      </c>
      <c r="D211" s="7">
        <f t="shared" si="12"/>
        <v>0.015476536659552696</v>
      </c>
      <c r="E211" s="7">
        <f t="shared" si="13"/>
        <v>-0.22633809575727465</v>
      </c>
      <c r="F211" s="7">
        <f t="shared" si="14"/>
        <v>-1.0399667294170394</v>
      </c>
      <c r="G211" s="7">
        <v>-0.3206184881797526</v>
      </c>
    </row>
    <row r="212" spans="1:7" ht="12.75">
      <c r="A212">
        <f t="shared" si="15"/>
        <v>172</v>
      </c>
      <c r="B212" s="7">
        <f t="shared" si="16"/>
        <v>4.178762265263827</v>
      </c>
      <c r="C212" s="7">
        <f t="shared" si="17"/>
        <v>0.36116080808287826</v>
      </c>
      <c r="D212" s="7">
        <f t="shared" si="12"/>
        <v>0.013582846408580302</v>
      </c>
      <c r="E212" s="7">
        <f t="shared" si="13"/>
        <v>-0.24991054545081917</v>
      </c>
      <c r="F212" s="7">
        <f t="shared" si="14"/>
        <v>-1.0443167570213836</v>
      </c>
      <c r="G212" s="7">
        <v>0.010165871723438613</v>
      </c>
    </row>
    <row r="213" spans="1:7" ht="12.75">
      <c r="A213">
        <f t="shared" si="15"/>
        <v>173</v>
      </c>
      <c r="B213" s="7">
        <f t="shared" si="16"/>
        <v>3.761035562455273</v>
      </c>
      <c r="C213" s="7">
        <f t="shared" si="17"/>
        <v>0.38224427249290244</v>
      </c>
      <c r="D213" s="7">
        <f t="shared" si="12"/>
        <v>0.012938708721515849</v>
      </c>
      <c r="E213" s="7">
        <f t="shared" si="13"/>
        <v>-0.2119603095127758</v>
      </c>
      <c r="F213" s="7">
        <f t="shared" si="14"/>
        <v>-0.7971902619065765</v>
      </c>
      <c r="G213" s="7">
        <v>0.150250338416663</v>
      </c>
    </row>
    <row r="214" spans="1:7" ht="12.75">
      <c r="A214">
        <f t="shared" si="15"/>
        <v>174</v>
      </c>
      <c r="B214" s="7">
        <f t="shared" si="16"/>
        <v>3.4421594576926426</v>
      </c>
      <c r="C214" s="7">
        <f t="shared" si="17"/>
        <v>0.5554332913475407</v>
      </c>
      <c r="D214" s="7">
        <f t="shared" si="12"/>
        <v>0.017207009612363613</v>
      </c>
      <c r="E214" s="7">
        <f t="shared" si="13"/>
        <v>0.09977992442557332</v>
      </c>
      <c r="F214" s="7">
        <f t="shared" si="14"/>
        <v>0.34345841054934434</v>
      </c>
      <c r="G214" s="7">
        <v>0.7882306310115382</v>
      </c>
    </row>
    <row r="215" spans="1:7" ht="12.75">
      <c r="A215">
        <f t="shared" si="15"/>
        <v>175</v>
      </c>
      <c r="B215" s="7">
        <f t="shared" si="16"/>
        <v>3.5795428219123804</v>
      </c>
      <c r="C215" s="7">
        <f t="shared" si="17"/>
        <v>0.5325900228973882</v>
      </c>
      <c r="D215" s="7">
        <f t="shared" si="12"/>
        <v>0.017157859141360466</v>
      </c>
      <c r="E215" s="7">
        <f t="shared" si="13"/>
        <v>0.05866204121529865</v>
      </c>
      <c r="F215" s="7">
        <f t="shared" si="14"/>
        <v>0.2099832885509505</v>
      </c>
      <c r="G215" s="7">
        <v>-0.02282559383602347</v>
      </c>
    </row>
    <row r="216" spans="1:7" ht="12.75">
      <c r="A216">
        <f t="shared" si="15"/>
        <v>176</v>
      </c>
      <c r="B216" s="7">
        <f t="shared" si="16"/>
        <v>3.6635361373327604</v>
      </c>
      <c r="C216" s="7">
        <f t="shared" si="17"/>
        <v>0.5477890479882886</v>
      </c>
      <c r="D216" s="7">
        <f t="shared" si="12"/>
        <v>0.018061604756461843</v>
      </c>
      <c r="E216" s="7">
        <f t="shared" si="13"/>
        <v>0.08602028637891931</v>
      </c>
      <c r="F216" s="7">
        <f t="shared" si="14"/>
        <v>0.3151384276928839</v>
      </c>
      <c r="G216" s="7">
        <v>0.1299797478772234</v>
      </c>
    </row>
    <row r="217" spans="1:7" ht="12.75">
      <c r="A217">
        <f t="shared" si="15"/>
        <v>177</v>
      </c>
      <c r="B217" s="7">
        <f t="shared" si="16"/>
        <v>3.789591508409914</v>
      </c>
      <c r="C217" s="7">
        <f t="shared" si="17"/>
        <v>0.5559418815413493</v>
      </c>
      <c r="D217" s="7">
        <f t="shared" si="12"/>
        <v>0.018961133701126745</v>
      </c>
      <c r="E217" s="7">
        <f t="shared" si="13"/>
        <v>0.10069538677442853</v>
      </c>
      <c r="F217" s="7">
        <f t="shared" si="14"/>
        <v>0.3815943826564263</v>
      </c>
      <c r="G217" s="7">
        <v>0.10582447809283621</v>
      </c>
    </row>
    <row r="218" spans="1:7" ht="12.75">
      <c r="A218">
        <f t="shared" si="15"/>
        <v>178</v>
      </c>
      <c r="B218" s="7">
        <f t="shared" si="16"/>
        <v>3.9422292614724843</v>
      </c>
      <c r="C218" s="7">
        <f t="shared" si="17"/>
        <v>0.6526830363572234</v>
      </c>
      <c r="D218" s="7">
        <f t="shared" si="12"/>
        <v>0.023157235479547397</v>
      </c>
      <c r="E218" s="7">
        <f t="shared" si="13"/>
        <v>0.2748294654430019</v>
      </c>
      <c r="F218" s="7">
        <f t="shared" si="14"/>
        <v>1.083440760584243</v>
      </c>
      <c r="G218" s="7">
        <v>0.46867602956481275</v>
      </c>
    </row>
    <row r="219" spans="1:7" ht="12.75">
      <c r="A219">
        <f t="shared" si="15"/>
        <v>179</v>
      </c>
      <c r="B219" s="7">
        <f t="shared" si="16"/>
        <v>4.375605565706182</v>
      </c>
      <c r="C219" s="7">
        <f t="shared" si="17"/>
        <v>0.6456704662576469</v>
      </c>
      <c r="D219" s="7">
        <f t="shared" si="12"/>
        <v>0.025426793571921583</v>
      </c>
      <c r="E219" s="7">
        <f t="shared" si="13"/>
        <v>0.2622068392637642</v>
      </c>
      <c r="F219" s="7">
        <f t="shared" si="14"/>
        <v>1.1473137052487528</v>
      </c>
      <c r="G219" s="7">
        <v>0.0712197963061044</v>
      </c>
    </row>
    <row r="220" spans="1:7" ht="12.75">
      <c r="A220">
        <f t="shared" si="15"/>
        <v>180</v>
      </c>
      <c r="B220" s="7">
        <f t="shared" si="16"/>
        <v>4.834531047805683</v>
      </c>
      <c r="C220" s="7">
        <f t="shared" si="17"/>
        <v>0.6619253498724026</v>
      </c>
      <c r="D220" s="7">
        <f t="shared" si="12"/>
        <v>0.028800887897589927</v>
      </c>
      <c r="E220" s="7">
        <f t="shared" si="13"/>
        <v>0.29146562977032453</v>
      </c>
      <c r="F220" s="7">
        <f t="shared" si="14"/>
        <v>1.4090996364928703</v>
      </c>
      <c r="G220" s="7">
        <v>0.18219099653506418</v>
      </c>
    </row>
    <row r="221" spans="1:7" ht="12.75">
      <c r="A221">
        <f t="shared" si="15"/>
        <v>181</v>
      </c>
      <c r="B221" s="7">
        <f t="shared" si="16"/>
        <v>5.398170902402831</v>
      </c>
      <c r="C221" s="7">
        <f t="shared" si="17"/>
        <v>0.6355732454347706</v>
      </c>
      <c r="D221" s="7">
        <f t="shared" si="12"/>
        <v>0.0308783969986654</v>
      </c>
      <c r="E221" s="7">
        <f t="shared" si="13"/>
        <v>0.2440318417825869</v>
      </c>
      <c r="F221" s="7">
        <f t="shared" si="14"/>
        <v>1.317325587570532</v>
      </c>
      <c r="G221" s="7">
        <v>0.010942807572428137</v>
      </c>
    </row>
    <row r="222" spans="1:7" ht="12.75">
      <c r="A222">
        <f t="shared" si="15"/>
        <v>182</v>
      </c>
      <c r="B222" s="7">
        <f t="shared" si="16"/>
        <v>5.925101137431044</v>
      </c>
      <c r="C222" s="7">
        <f t="shared" si="17"/>
        <v>0.6588602826616489</v>
      </c>
      <c r="D222" s="7">
        <f t="shared" si="12"/>
        <v>0.03513432429186007</v>
      </c>
      <c r="E222" s="7">
        <f t="shared" si="13"/>
        <v>0.2859485087909679</v>
      </c>
      <c r="F222" s="7">
        <f t="shared" si="14"/>
        <v>1.6942738346840747</v>
      </c>
      <c r="G222" s="7">
        <v>0.23385484306927537</v>
      </c>
    </row>
    <row r="223" spans="1:7" ht="12.75">
      <c r="A223">
        <f t="shared" si="15"/>
        <v>183</v>
      </c>
      <c r="B223" s="7">
        <f t="shared" si="16"/>
        <v>6.602810671304674</v>
      </c>
      <c r="C223" s="7">
        <f t="shared" si="17"/>
        <v>0.7060354612405562</v>
      </c>
      <c r="D223" s="7">
        <f t="shared" si="12"/>
        <v>0.04195636630018795</v>
      </c>
      <c r="E223" s="7">
        <f t="shared" si="13"/>
        <v>0.3708638302330008</v>
      </c>
      <c r="F223" s="7">
        <f t="shared" si="14"/>
        <v>2.4487436558633826</v>
      </c>
      <c r="G223" s="7">
        <v>0.36620508050546047</v>
      </c>
    </row>
    <row r="224" spans="1:7" ht="12.75">
      <c r="A224">
        <f t="shared" si="15"/>
        <v>184</v>
      </c>
      <c r="B224" s="7">
        <f t="shared" si="16"/>
        <v>7.582308133650027</v>
      </c>
      <c r="C224" s="7">
        <f t="shared" si="17"/>
        <v>0.7616881898648684</v>
      </c>
      <c r="D224" s="7">
        <f t="shared" si="12"/>
        <v>0.051978191015858016</v>
      </c>
      <c r="E224" s="7">
        <f t="shared" si="13"/>
        <v>0.47103874175676297</v>
      </c>
      <c r="F224" s="7">
        <f t="shared" si="14"/>
        <v>3.571560882886579</v>
      </c>
      <c r="G224" s="7">
        <v>0.47029333851824046</v>
      </c>
    </row>
    <row r="225" spans="1:7" ht="12.75">
      <c r="A225">
        <f t="shared" si="15"/>
        <v>185</v>
      </c>
      <c r="B225" s="7">
        <f t="shared" si="16"/>
        <v>9.01093248680466</v>
      </c>
      <c r="C225" s="7">
        <f t="shared" si="17"/>
        <v>0.71956249502264</v>
      </c>
      <c r="D225" s="7">
        <f t="shared" si="12"/>
        <v>0.0583553615641715</v>
      </c>
      <c r="E225" s="7">
        <f t="shared" si="13"/>
        <v>0.39521249104075207</v>
      </c>
      <c r="F225" s="7">
        <f t="shared" si="14"/>
        <v>3.561233074710108</v>
      </c>
      <c r="G225" s="7">
        <v>0.05427795637515374</v>
      </c>
    </row>
    <row r="226" spans="1:7" ht="12.75">
      <c r="A226">
        <f t="shared" si="15"/>
        <v>186</v>
      </c>
      <c r="B226" s="7">
        <f t="shared" si="16"/>
        <v>10.435425716688702</v>
      </c>
      <c r="C226" s="7">
        <f t="shared" si="17"/>
        <v>0.6867830508216723</v>
      </c>
      <c r="D226" s="7">
        <f t="shared" si="12"/>
        <v>0.06450186159297362</v>
      </c>
      <c r="E226" s="7">
        <f t="shared" si="13"/>
        <v>0.33620949147901</v>
      </c>
      <c r="F226" s="7">
        <f t="shared" si="14"/>
        <v>3.508489173574892</v>
      </c>
      <c r="G226" s="7">
        <v>0.12674376572831533</v>
      </c>
    </row>
    <row r="227" spans="1:7" ht="12.75">
      <c r="A227">
        <f t="shared" si="15"/>
        <v>187</v>
      </c>
      <c r="B227" s="7">
        <f t="shared" si="16"/>
        <v>11.838821386118658</v>
      </c>
      <c r="C227" s="7">
        <f t="shared" si="17"/>
        <v>0.6178639290263551</v>
      </c>
      <c r="D227" s="7">
        <f t="shared" si="12"/>
        <v>0.06583302627001662</v>
      </c>
      <c r="E227" s="7">
        <f t="shared" si="13"/>
        <v>0.21215507224743912</v>
      </c>
      <c r="F227" s="7">
        <f t="shared" si="14"/>
        <v>2.5116660064965313</v>
      </c>
      <c r="G227" s="7">
        <v>-0.020534690369095186</v>
      </c>
    </row>
    <row r="228" spans="1:7" ht="12.75">
      <c r="A228">
        <f t="shared" si="15"/>
        <v>188</v>
      </c>
      <c r="B228" s="7">
        <f t="shared" si="16"/>
        <v>12.84348778871727</v>
      </c>
      <c r="C228" s="7">
        <f t="shared" si="17"/>
        <v>0.6672851133427735</v>
      </c>
      <c r="D228" s="7">
        <f t="shared" si="12"/>
        <v>0.07713241384329658</v>
      </c>
      <c r="E228" s="7">
        <f t="shared" si="13"/>
        <v>0.30111320401699226</v>
      </c>
      <c r="F228" s="7">
        <f t="shared" si="14"/>
        <v>3.8673437588137722</v>
      </c>
      <c r="G228" s="7">
        <v>0.4881417172931833</v>
      </c>
    </row>
    <row r="229" spans="1:7" ht="12.75">
      <c r="A229">
        <f t="shared" si="15"/>
        <v>189</v>
      </c>
      <c r="B229" s="7">
        <f t="shared" si="16"/>
        <v>14.39042529224278</v>
      </c>
      <c r="C229" s="7">
        <f t="shared" si="17"/>
        <v>0.5007788999652804</v>
      </c>
      <c r="D229" s="7">
        <f t="shared" si="12"/>
        <v>0.06485779213093698</v>
      </c>
      <c r="E229" s="7">
        <f t="shared" si="13"/>
        <v>0.001402019937504547</v>
      </c>
      <c r="F229" s="7">
        <f t="shared" si="14"/>
        <v>0.020175663168894076</v>
      </c>
      <c r="G229" s="7">
        <v>-0.40255623010452835</v>
      </c>
    </row>
    <row r="230" spans="1:7" ht="12.75">
      <c r="A230">
        <f t="shared" si="15"/>
        <v>190</v>
      </c>
      <c r="B230" s="7">
        <f t="shared" si="16"/>
        <v>14.398495557510337</v>
      </c>
      <c r="C230" s="7">
        <f t="shared" si="17"/>
        <v>0.5445408288100273</v>
      </c>
      <c r="D230" s="7">
        <f t="shared" si="12"/>
        <v>0.07056511834053757</v>
      </c>
      <c r="E230" s="7">
        <f t="shared" si="13"/>
        <v>0.08017349185804894</v>
      </c>
      <c r="F230" s="7">
        <f t="shared" si="14"/>
        <v>1.1543776663482088</v>
      </c>
      <c r="G230" s="7">
        <v>0.4344799382728524</v>
      </c>
    </row>
    <row r="231" spans="1:7" ht="12.75">
      <c r="A231">
        <f t="shared" si="15"/>
        <v>191</v>
      </c>
      <c r="B231" s="7">
        <f t="shared" si="16"/>
        <v>14.860246624049621</v>
      </c>
      <c r="C231" s="7">
        <f t="shared" si="17"/>
        <v>0.6255478744995167</v>
      </c>
      <c r="D231" s="7">
        <f t="shared" si="12"/>
        <v>0.08366216121191572</v>
      </c>
      <c r="E231" s="7">
        <f t="shared" si="13"/>
        <v>0.22598617409912988</v>
      </c>
      <c r="F231" s="7">
        <f t="shared" si="14"/>
        <v>3.3582102807384846</v>
      </c>
      <c r="G231" s="7">
        <v>0.6111383701558225</v>
      </c>
    </row>
    <row r="232" spans="1:7" ht="12.75">
      <c r="A232">
        <f t="shared" si="15"/>
        <v>192</v>
      </c>
      <c r="B232" s="7">
        <f t="shared" si="16"/>
        <v>16.203530736345016</v>
      </c>
      <c r="C232" s="7">
        <f t="shared" si="17"/>
        <v>0.43605137509376135</v>
      </c>
      <c r="D232" s="7">
        <f aca="true" t="shared" si="18" ref="D232:D273">$B$10*B232*C232</f>
        <v>0.06359014673061544</v>
      </c>
      <c r="E232" s="7">
        <f aca="true" t="shared" si="19" ref="E232:E273">($B$11*D232-$B$12*B232)/B232</f>
        <v>-0.1151075248312296</v>
      </c>
      <c r="F232" s="7">
        <f aca="true" t="shared" si="20" ref="F232:F273">E232*B232</f>
        <v>-1.865148316587426</v>
      </c>
      <c r="G232" s="7">
        <v>-0.45182446759426964</v>
      </c>
    </row>
    <row r="233" spans="1:7" ht="12.75">
      <c r="A233">
        <f aca="true" t="shared" si="21" ref="A233:A273">A232+1</f>
        <v>193</v>
      </c>
      <c r="B233" s="7">
        <f t="shared" si="16"/>
        <v>15.457471409710045</v>
      </c>
      <c r="C233" s="7">
        <f t="shared" si="17"/>
        <v>0.3970649962885001</v>
      </c>
      <c r="D233" s="7">
        <f t="shared" si="18"/>
        <v>0.05523858745133504</v>
      </c>
      <c r="E233" s="7">
        <f t="shared" si="19"/>
        <v>-0.18528300668069986</v>
      </c>
      <c r="F233" s="7">
        <f t="shared" si="20"/>
        <v>-2.8640067784720333</v>
      </c>
      <c r="G233" s="7">
        <v>0.10005168784700799</v>
      </c>
    </row>
    <row r="234" spans="1:7" ht="12.75">
      <c r="A234">
        <f t="shared" si="21"/>
        <v>194</v>
      </c>
      <c r="B234" s="7">
        <f aca="true" t="shared" si="22" ref="B234:B273">IF(C233&gt;0,B233+$B$8*F233,0)</f>
        <v>14.311868698321232</v>
      </c>
      <c r="C234" s="7">
        <f aca="true" t="shared" si="23" ref="C234:C273">IF(C233&gt;0,C233+((G234)*C233)*(1-(C233/$B$13))-D233,0)</f>
        <v>0.3571687567552673</v>
      </c>
      <c r="D234" s="7">
        <f t="shared" si="18"/>
        <v>0.046005771148416176</v>
      </c>
      <c r="E234" s="7">
        <f t="shared" si="19"/>
        <v>-0.257096237840519</v>
      </c>
      <c r="F234" s="7">
        <f t="shared" si="20"/>
        <v>-3.6795275988058744</v>
      </c>
      <c r="G234" s="7">
        <v>0.0640854924917221</v>
      </c>
    </row>
    <row r="235" spans="1:7" ht="12.75">
      <c r="A235">
        <f t="shared" si="21"/>
        <v>195</v>
      </c>
      <c r="B235" s="7">
        <f t="shared" si="22"/>
        <v>12.840057658798882</v>
      </c>
      <c r="C235" s="7">
        <f t="shared" si="23"/>
        <v>0.4079653420191308</v>
      </c>
      <c r="D235" s="7">
        <f t="shared" si="18"/>
        <v>0.04714468662885521</v>
      </c>
      <c r="E235" s="7">
        <f t="shared" si="19"/>
        <v>-0.16566238436556463</v>
      </c>
      <c r="F235" s="7">
        <f t="shared" si="20"/>
        <v>-2.1271145671479523</v>
      </c>
      <c r="G235" s="7">
        <v>0.421614453595248</v>
      </c>
    </row>
    <row r="236" spans="1:7" ht="12.75">
      <c r="A236">
        <f t="shared" si="21"/>
        <v>196</v>
      </c>
      <c r="B236" s="7">
        <f t="shared" si="22"/>
        <v>11.9892118319397</v>
      </c>
      <c r="C236" s="7">
        <f t="shared" si="23"/>
        <v>0.41281031643496724</v>
      </c>
      <c r="D236" s="7">
        <f t="shared" si="18"/>
        <v>0.044543432971339926</v>
      </c>
      <c r="E236" s="7">
        <f t="shared" si="19"/>
        <v>-0.15694143041705896</v>
      </c>
      <c r="F236" s="7">
        <f t="shared" si="20"/>
        <v>-1.8816040544777446</v>
      </c>
      <c r="G236" s="7">
        <v>0.21525169737869873</v>
      </c>
    </row>
    <row r="237" spans="1:7" ht="12.75">
      <c r="A237">
        <f t="shared" si="21"/>
        <v>197</v>
      </c>
      <c r="B237" s="7">
        <f t="shared" si="22"/>
        <v>11.236570210148603</v>
      </c>
      <c r="C237" s="7">
        <f t="shared" si="23"/>
        <v>0.3510003163004813</v>
      </c>
      <c r="D237" s="7">
        <f t="shared" si="18"/>
        <v>0.03549635728105252</v>
      </c>
      <c r="E237" s="7">
        <f t="shared" si="19"/>
        <v>-0.26819943065913376</v>
      </c>
      <c r="F237" s="7">
        <f t="shared" si="20"/>
        <v>-3.0136417329232383</v>
      </c>
      <c r="G237" s="7">
        <v>-0.07123231246951035</v>
      </c>
    </row>
    <row r="238" spans="1:7" ht="12.75">
      <c r="A238">
        <f t="shared" si="21"/>
        <v>198</v>
      </c>
      <c r="B238" s="7">
        <f t="shared" si="22"/>
        <v>10.031113516979307</v>
      </c>
      <c r="C238" s="7">
        <f t="shared" si="23"/>
        <v>0.2998760848350347</v>
      </c>
      <c r="D238" s="7">
        <f t="shared" si="18"/>
        <v>0.027072819432067945</v>
      </c>
      <c r="E238" s="7">
        <f t="shared" si="19"/>
        <v>-0.3602230472969377</v>
      </c>
      <c r="F238" s="7">
        <f t="shared" si="20"/>
        <v>-3.613438278867788</v>
      </c>
      <c r="G238" s="7">
        <v>-0.06860375909454887</v>
      </c>
    </row>
    <row r="239" spans="1:7" ht="12.75">
      <c r="A239">
        <f t="shared" si="21"/>
        <v>199</v>
      </c>
      <c r="B239" s="7">
        <f t="shared" si="22"/>
        <v>8.585738205432191</v>
      </c>
      <c r="C239" s="7">
        <f t="shared" si="23"/>
        <v>0.3004056284232575</v>
      </c>
      <c r="D239" s="7">
        <f t="shared" si="18"/>
        <v>0.023212836729723855</v>
      </c>
      <c r="E239" s="7">
        <f t="shared" si="19"/>
        <v>-0.35926986883813655</v>
      </c>
      <c r="F239" s="7">
        <f t="shared" si="20"/>
        <v>-3.0845970389442012</v>
      </c>
      <c r="G239" s="7">
        <v>0.13147086444078013</v>
      </c>
    </row>
    <row r="240" spans="1:7" ht="12.75">
      <c r="A240">
        <f t="shared" si="21"/>
        <v>200</v>
      </c>
      <c r="B240" s="7">
        <f t="shared" si="22"/>
        <v>7.351899389854511</v>
      </c>
      <c r="C240" s="7">
        <f t="shared" si="23"/>
        <v>0.3807835886038434</v>
      </c>
      <c r="D240" s="7">
        <f t="shared" si="18"/>
        <v>0.02519534369450887</v>
      </c>
      <c r="E240" s="7">
        <f t="shared" si="19"/>
        <v>-0.21458954051308177</v>
      </c>
      <c r="F240" s="7">
        <f t="shared" si="20"/>
        <v>-1.5776407119672857</v>
      </c>
      <c r="G240" s="7">
        <v>0.49290906114620153</v>
      </c>
    </row>
    <row r="241" spans="1:7" ht="12.75">
      <c r="A241">
        <f t="shared" si="21"/>
        <v>201</v>
      </c>
      <c r="B241" s="7">
        <f t="shared" si="22"/>
        <v>6.720843105067597</v>
      </c>
      <c r="C241" s="7">
        <f t="shared" si="23"/>
        <v>0.4331778718507419</v>
      </c>
      <c r="D241" s="7">
        <f t="shared" si="18"/>
        <v>0.02620188461966322</v>
      </c>
      <c r="E241" s="7">
        <f t="shared" si="19"/>
        <v>-0.12027983066866459</v>
      </c>
      <c r="F241" s="7">
        <f t="shared" si="20"/>
        <v>-0.8083818706281924</v>
      </c>
      <c r="G241" s="7">
        <v>0.32906597804540066</v>
      </c>
    </row>
    <row r="242" spans="1:7" ht="12.75">
      <c r="A242">
        <f t="shared" si="21"/>
        <v>202</v>
      </c>
      <c r="B242" s="7">
        <f t="shared" si="22"/>
        <v>6.39749035681632</v>
      </c>
      <c r="C242" s="7">
        <f t="shared" si="23"/>
        <v>0.4575246916844027</v>
      </c>
      <c r="D242" s="7">
        <f t="shared" si="18"/>
        <v>0.026343088227506934</v>
      </c>
      <c r="E242" s="7">
        <f t="shared" si="19"/>
        <v>-0.07645555496807525</v>
      </c>
      <c r="F242" s="7">
        <f t="shared" si="20"/>
        <v>-0.4891236756333015</v>
      </c>
      <c r="G242" s="7">
        <v>0.20587185114563908</v>
      </c>
    </row>
    <row r="243" spans="1:7" ht="12.75">
      <c r="A243">
        <f t="shared" si="21"/>
        <v>203</v>
      </c>
      <c r="B243" s="7">
        <f t="shared" si="22"/>
        <v>6.201840886563</v>
      </c>
      <c r="C243" s="7">
        <f t="shared" si="23"/>
        <v>0.4059372249195595</v>
      </c>
      <c r="D243" s="7">
        <f t="shared" si="18"/>
        <v>0.022658022709956403</v>
      </c>
      <c r="E243" s="7">
        <f t="shared" si="19"/>
        <v>-0.16931299514479278</v>
      </c>
      <c r="F243" s="7">
        <f t="shared" si="20"/>
        <v>-1.0500522559154186</v>
      </c>
      <c r="G243" s="7">
        <v>-0.10171152628900017</v>
      </c>
    </row>
    <row r="244" spans="1:7" ht="12.75">
      <c r="A244">
        <f t="shared" si="21"/>
        <v>204</v>
      </c>
      <c r="B244" s="7">
        <f t="shared" si="22"/>
        <v>5.781819984196832</v>
      </c>
      <c r="C244" s="7">
        <f t="shared" si="23"/>
        <v>0.4231233126238625</v>
      </c>
      <c r="D244" s="7">
        <f t="shared" si="18"/>
        <v>0.022017805422373905</v>
      </c>
      <c r="E244" s="7">
        <f t="shared" si="19"/>
        <v>-0.1383780372770477</v>
      </c>
      <c r="F244" s="7">
        <f t="shared" si="20"/>
        <v>-0.8000769013023685</v>
      </c>
      <c r="G244" s="7">
        <v>0.16522391812613932</v>
      </c>
    </row>
    <row r="245" spans="1:7" ht="12.75">
      <c r="A245">
        <f t="shared" si="21"/>
        <v>205</v>
      </c>
      <c r="B245" s="7">
        <f t="shared" si="22"/>
        <v>5.4617892236758845</v>
      </c>
      <c r="C245" s="7">
        <f t="shared" si="23"/>
        <v>0.42869243184873235</v>
      </c>
      <c r="D245" s="7">
        <f t="shared" si="18"/>
        <v>0.02107284934088533</v>
      </c>
      <c r="E245" s="7">
        <f t="shared" si="19"/>
        <v>-0.12835362267228195</v>
      </c>
      <c r="F245" s="7">
        <f t="shared" si="20"/>
        <v>-0.7010404331312302</v>
      </c>
      <c r="G245" s="7">
        <v>0.11301949067856185</v>
      </c>
    </row>
    <row r="246" spans="1:7" ht="12.75">
      <c r="A246">
        <f t="shared" si="21"/>
        <v>206</v>
      </c>
      <c r="B246" s="7">
        <f t="shared" si="22"/>
        <v>5.181373050423392</v>
      </c>
      <c r="C246" s="7">
        <f t="shared" si="23"/>
        <v>0.5792412509894835</v>
      </c>
      <c r="D246" s="7">
        <f t="shared" si="18"/>
        <v>0.02701138506813398</v>
      </c>
      <c r="E246" s="7">
        <f t="shared" si="19"/>
        <v>0.14263425178107045</v>
      </c>
      <c r="F246" s="7">
        <f t="shared" si="20"/>
        <v>0.7390412682457431</v>
      </c>
      <c r="G246" s="7">
        <v>0.7007390596903861</v>
      </c>
    </row>
    <row r="247" spans="1:7" ht="12.75">
      <c r="A247">
        <f t="shared" si="21"/>
        <v>207</v>
      </c>
      <c r="B247" s="7">
        <f t="shared" si="22"/>
        <v>5.47698955772169</v>
      </c>
      <c r="C247" s="7">
        <f t="shared" si="23"/>
        <v>0.5305335099337332</v>
      </c>
      <c r="D247" s="7">
        <f t="shared" si="18"/>
        <v>0.026151538445356434</v>
      </c>
      <c r="E247" s="7">
        <f t="shared" si="19"/>
        <v>0.054960317880719554</v>
      </c>
      <c r="F247" s="7">
        <f t="shared" si="20"/>
        <v>0.30101708712176567</v>
      </c>
      <c r="G247" s="7">
        <v>-0.0890213467151625</v>
      </c>
    </row>
    <row r="248" spans="1:7" ht="12.75">
      <c r="A248">
        <f t="shared" si="21"/>
        <v>208</v>
      </c>
      <c r="B248" s="7">
        <f t="shared" si="22"/>
        <v>5.5973963925703965</v>
      </c>
      <c r="C248" s="7">
        <f t="shared" si="23"/>
        <v>0.4603547636555347</v>
      </c>
      <c r="D248" s="7">
        <f t="shared" si="18"/>
        <v>0.023191092840492783</v>
      </c>
      <c r="E248" s="7">
        <f t="shared" si="19"/>
        <v>-0.07136142542003761</v>
      </c>
      <c r="F248" s="7">
        <f t="shared" si="20"/>
        <v>-0.3994381852147999</v>
      </c>
      <c r="G248" s="7">
        <v>-0.17676803130016197</v>
      </c>
    </row>
    <row r="249" spans="1:7" ht="12.75">
      <c r="A249">
        <f t="shared" si="21"/>
        <v>209</v>
      </c>
      <c r="B249" s="7">
        <f t="shared" si="22"/>
        <v>5.4376211184844765</v>
      </c>
      <c r="C249" s="7">
        <f t="shared" si="23"/>
        <v>0.5306000616223809</v>
      </c>
      <c r="D249" s="7">
        <f t="shared" si="18"/>
        <v>0.025966818904923205</v>
      </c>
      <c r="E249" s="7">
        <f t="shared" si="19"/>
        <v>0.05508011092028563</v>
      </c>
      <c r="F249" s="7">
        <f t="shared" si="20"/>
        <v>0.29950477434861256</v>
      </c>
      <c r="G249" s="7">
        <v>0.376110159928794</v>
      </c>
    </row>
    <row r="250" spans="1:7" ht="12.75">
      <c r="A250">
        <f t="shared" si="21"/>
        <v>210</v>
      </c>
      <c r="B250" s="7">
        <f t="shared" si="22"/>
        <v>5.557423028223922</v>
      </c>
      <c r="C250" s="7">
        <f t="shared" si="23"/>
        <v>0.5290577557297543</v>
      </c>
      <c r="D250" s="7">
        <f t="shared" si="18"/>
        <v>0.026461779794577027</v>
      </c>
      <c r="E250" s="7">
        <f t="shared" si="19"/>
        <v>0.05230396031355777</v>
      </c>
      <c r="F250" s="7">
        <f t="shared" si="20"/>
        <v>0.29067523351387603</v>
      </c>
      <c r="G250" s="7">
        <v>0.09806535141833592</v>
      </c>
    </row>
    <row r="251" spans="1:7" ht="12.75">
      <c r="A251">
        <f t="shared" si="21"/>
        <v>211</v>
      </c>
      <c r="B251" s="7">
        <f t="shared" si="22"/>
        <v>5.673693121629472</v>
      </c>
      <c r="C251" s="7">
        <f t="shared" si="23"/>
        <v>0.6072775162602828</v>
      </c>
      <c r="D251" s="7">
        <f t="shared" si="18"/>
        <v>0.031009556402335766</v>
      </c>
      <c r="E251" s="7">
        <f t="shared" si="19"/>
        <v>0.19309952926850907</v>
      </c>
      <c r="F251" s="7">
        <f t="shared" si="20"/>
        <v>1.0955874710006288</v>
      </c>
      <c r="G251" s="7">
        <v>0.42014516490453385</v>
      </c>
    </row>
    <row r="252" spans="1:7" ht="12.75">
      <c r="A252">
        <f t="shared" si="21"/>
        <v>212</v>
      </c>
      <c r="B252" s="7">
        <f t="shared" si="22"/>
        <v>6.111928110029724</v>
      </c>
      <c r="C252" s="7">
        <f t="shared" si="23"/>
        <v>0.6780055384036616</v>
      </c>
      <c r="D252" s="7">
        <f t="shared" si="18"/>
        <v>0.037295289980326586</v>
      </c>
      <c r="E252" s="7">
        <f t="shared" si="19"/>
        <v>0.32040996912659064</v>
      </c>
      <c r="F252" s="7">
        <f t="shared" si="20"/>
        <v>1.9583226970385652</v>
      </c>
      <c r="G252" s="7">
        <v>0.42658779799821783</v>
      </c>
    </row>
    <row r="253" spans="1:7" ht="12.75">
      <c r="A253">
        <f t="shared" si="21"/>
        <v>213</v>
      </c>
      <c r="B253" s="7">
        <f t="shared" si="22"/>
        <v>6.89525718884515</v>
      </c>
      <c r="C253" s="7">
        <f t="shared" si="23"/>
        <v>0.6519021231535477</v>
      </c>
      <c r="D253" s="7">
        <f t="shared" si="18"/>
        <v>0.04045529520988124</v>
      </c>
      <c r="E253" s="7">
        <f t="shared" si="19"/>
        <v>0.2734238216763857</v>
      </c>
      <c r="F253" s="7">
        <f t="shared" si="20"/>
        <v>1.8853275720156129</v>
      </c>
      <c r="G253" s="7">
        <v>0.05126502780185547</v>
      </c>
    </row>
    <row r="254" spans="1:7" ht="12.75">
      <c r="A254">
        <f t="shared" si="21"/>
        <v>214</v>
      </c>
      <c r="B254" s="7">
        <f t="shared" si="22"/>
        <v>7.649388217651396</v>
      </c>
      <c r="C254" s="7">
        <f t="shared" si="23"/>
        <v>0.5701393995597241</v>
      </c>
      <c r="D254" s="7">
        <f t="shared" si="18"/>
        <v>0.03925095844869895</v>
      </c>
      <c r="E254" s="7">
        <f t="shared" si="19"/>
        <v>0.1262509192075032</v>
      </c>
      <c r="F254" s="7">
        <f t="shared" si="20"/>
        <v>0.9657422938535333</v>
      </c>
      <c r="G254" s="7">
        <v>-0.18203059501829558</v>
      </c>
    </row>
    <row r="255" spans="1:7" ht="12.75">
      <c r="A255">
        <f t="shared" si="21"/>
        <v>215</v>
      </c>
      <c r="B255" s="7">
        <f t="shared" si="22"/>
        <v>8.035685135192809</v>
      </c>
      <c r="C255" s="7">
        <f t="shared" si="23"/>
        <v>0.4946089459825549</v>
      </c>
      <c r="D255" s="7">
        <f t="shared" si="18"/>
        <v>0.03577069579468859</v>
      </c>
      <c r="E255" s="7">
        <f t="shared" si="19"/>
        <v>-0.009703897231401326</v>
      </c>
      <c r="F255" s="7">
        <f t="shared" si="20"/>
        <v>-0.07797746273581029</v>
      </c>
      <c r="G255" s="7">
        <v>-0.1480309545819182</v>
      </c>
    </row>
    <row r="256" spans="1:7" ht="12.75">
      <c r="A256">
        <f t="shared" si="21"/>
        <v>216</v>
      </c>
      <c r="B256" s="7">
        <f t="shared" si="22"/>
        <v>8.004494150098484</v>
      </c>
      <c r="C256" s="7">
        <f t="shared" si="23"/>
        <v>0.3337105894179766</v>
      </c>
      <c r="D256" s="7">
        <f t="shared" si="18"/>
        <v>0.024040660147398998</v>
      </c>
      <c r="E256" s="7">
        <f t="shared" si="19"/>
        <v>-0.2993209390476421</v>
      </c>
      <c r="F256" s="7">
        <f t="shared" si="20"/>
        <v>-2.3959127056088363</v>
      </c>
      <c r="G256" s="7">
        <v>-0.5005688361357897</v>
      </c>
    </row>
    <row r="257" spans="1:7" ht="12.75">
      <c r="A257">
        <f t="shared" si="21"/>
        <v>217</v>
      </c>
      <c r="B257" s="7">
        <f t="shared" si="22"/>
        <v>7.04612906785495</v>
      </c>
      <c r="C257" s="7">
        <f t="shared" si="23"/>
        <v>0.25459230343164563</v>
      </c>
      <c r="D257" s="7">
        <f t="shared" si="18"/>
        <v>0.01614501206695679</v>
      </c>
      <c r="E257" s="7">
        <f t="shared" si="19"/>
        <v>-0.44173385382303787</v>
      </c>
      <c r="F257" s="7">
        <f t="shared" si="20"/>
        <v>-3.1125137476780966</v>
      </c>
      <c r="G257" s="7">
        <v>-0.24770930015947668</v>
      </c>
    </row>
    <row r="258" spans="1:7" ht="12.75">
      <c r="A258">
        <f t="shared" si="21"/>
        <v>218</v>
      </c>
      <c r="B258" s="7">
        <f t="shared" si="22"/>
        <v>5.801123568783711</v>
      </c>
      <c r="C258" s="7">
        <f t="shared" si="23"/>
        <v>0.24627812576375896</v>
      </c>
      <c r="D258" s="7">
        <f t="shared" si="18"/>
        <v>0.012858208558596188</v>
      </c>
      <c r="E258" s="7">
        <f t="shared" si="19"/>
        <v>-0.456699373625234</v>
      </c>
      <c r="F258" s="7">
        <f t="shared" si="20"/>
        <v>-2.649369500186103</v>
      </c>
      <c r="G258" s="7">
        <v>0.04126376931380946</v>
      </c>
    </row>
    <row r="259" spans="1:7" ht="12.75">
      <c r="A259">
        <f t="shared" si="21"/>
        <v>219</v>
      </c>
      <c r="B259" s="7">
        <f t="shared" si="22"/>
        <v>4.74137576870927</v>
      </c>
      <c r="C259" s="7">
        <f t="shared" si="23"/>
        <v>0.1915465952394588</v>
      </c>
      <c r="D259" s="7">
        <f t="shared" si="18"/>
        <v>0.008173749467224191</v>
      </c>
      <c r="E259" s="7">
        <f t="shared" si="19"/>
        <v>-0.5552161285689742</v>
      </c>
      <c r="F259" s="7">
        <f t="shared" si="20"/>
        <v>-2.632488298393505</v>
      </c>
      <c r="G259" s="7">
        <v>-0.22557992982328867</v>
      </c>
    </row>
    <row r="260" spans="1:7" ht="12.75">
      <c r="A260">
        <f t="shared" si="21"/>
        <v>220</v>
      </c>
      <c r="B260" s="7">
        <f t="shared" si="22"/>
        <v>3.688380449351868</v>
      </c>
      <c r="C260" s="7">
        <f t="shared" si="23"/>
        <v>0.18672449493719992</v>
      </c>
      <c r="D260" s="7">
        <f t="shared" si="18"/>
        <v>0.00619839878887323</v>
      </c>
      <c r="E260" s="7">
        <f t="shared" si="19"/>
        <v>-0.5638959091130402</v>
      </c>
      <c r="F260" s="7">
        <f t="shared" si="20"/>
        <v>-2.0798626466420354</v>
      </c>
      <c r="G260" s="7">
        <v>0.021643581172975244</v>
      </c>
    </row>
    <row r="261" spans="1:7" ht="12.75">
      <c r="A261">
        <f t="shared" si="21"/>
        <v>221</v>
      </c>
      <c r="B261" s="7">
        <f t="shared" si="22"/>
        <v>2.856435390695054</v>
      </c>
      <c r="C261" s="7">
        <f t="shared" si="23"/>
        <v>0.15454162010652323</v>
      </c>
      <c r="D261" s="7">
        <f t="shared" si="18"/>
        <v>0.003972943377068609</v>
      </c>
      <c r="E261" s="7">
        <f t="shared" si="19"/>
        <v>-0.6218250838082583</v>
      </c>
      <c r="F261" s="7">
        <f t="shared" si="20"/>
        <v>-1.7762031762118269</v>
      </c>
      <c r="G261" s="7">
        <v>-0.17110983738675714</v>
      </c>
    </row>
    <row r="262" spans="1:7" ht="12.75">
      <c r="A262">
        <f t="shared" si="21"/>
        <v>222</v>
      </c>
      <c r="B262" s="7">
        <f t="shared" si="22"/>
        <v>2.145954120210323</v>
      </c>
      <c r="C262" s="7">
        <f t="shared" si="23"/>
        <v>0.09251826158932995</v>
      </c>
      <c r="D262" s="7">
        <f t="shared" si="18"/>
        <v>0.0017868595018708715</v>
      </c>
      <c r="E262" s="7">
        <f t="shared" si="19"/>
        <v>-0.7334671291392062</v>
      </c>
      <c r="F262" s="7">
        <f t="shared" si="20"/>
        <v>-1.5739868078151167</v>
      </c>
      <c r="G262" s="7">
        <v>-0.4442911229794845</v>
      </c>
    </row>
    <row r="263" spans="1:7" ht="12.75">
      <c r="A263">
        <f t="shared" si="21"/>
        <v>223</v>
      </c>
      <c r="B263" s="7">
        <f t="shared" si="22"/>
        <v>1.5163593970842766</v>
      </c>
      <c r="C263" s="7">
        <f t="shared" si="23"/>
        <v>0.13935452359675324</v>
      </c>
      <c r="D263" s="7">
        <f t="shared" si="18"/>
        <v>0.0019018038724392537</v>
      </c>
      <c r="E263" s="7">
        <f t="shared" si="19"/>
        <v>-0.6491618575258442</v>
      </c>
      <c r="F263" s="7">
        <f t="shared" si="20"/>
        <v>-0.9843626828879982</v>
      </c>
      <c r="G263" s="7">
        <v>0.5791318873583805</v>
      </c>
    </row>
    <row r="264" spans="1:7" ht="12.75">
      <c r="A264">
        <f t="shared" si="21"/>
        <v>224</v>
      </c>
      <c r="B264" s="7">
        <f t="shared" si="22"/>
        <v>1.1226143239290773</v>
      </c>
      <c r="C264" s="7">
        <f t="shared" si="23"/>
        <v>0.20448366882976107</v>
      </c>
      <c r="D264" s="7">
        <f t="shared" si="18"/>
        <v>0.002066006660740736</v>
      </c>
      <c r="E264" s="7">
        <f t="shared" si="19"/>
        <v>-0.5319293961064302</v>
      </c>
      <c r="F264" s="7">
        <f t="shared" si="20"/>
        <v>-0.5971515593880226</v>
      </c>
      <c r="G264" s="7">
        <v>0.5588947207492311</v>
      </c>
    </row>
    <row r="265" spans="1:7" ht="12.75">
      <c r="A265">
        <f t="shared" si="21"/>
        <v>225</v>
      </c>
      <c r="B265" s="7">
        <f t="shared" si="22"/>
        <v>0.8837537001738683</v>
      </c>
      <c r="C265" s="7">
        <f t="shared" si="23"/>
        <v>0.19271063484207002</v>
      </c>
      <c r="D265" s="7">
        <f t="shared" si="18"/>
        <v>0.001532778629440811</v>
      </c>
      <c r="E265" s="7">
        <f t="shared" si="19"/>
        <v>-0.553120857284274</v>
      </c>
      <c r="F265" s="7">
        <f t="shared" si="20"/>
        <v>-0.48882260426831925</v>
      </c>
      <c r="G265" s="7">
        <v>-0.05967308955732733</v>
      </c>
    </row>
    <row r="266" spans="1:7" ht="12.75">
      <c r="A266">
        <f t="shared" si="21"/>
        <v>226</v>
      </c>
      <c r="B266" s="7">
        <f t="shared" si="22"/>
        <v>0.6882246584665406</v>
      </c>
      <c r="C266" s="7">
        <f t="shared" si="23"/>
        <v>0.2694142757617183</v>
      </c>
      <c r="D266" s="7">
        <f t="shared" si="18"/>
        <v>0.0016687579312990705</v>
      </c>
      <c r="E266" s="7">
        <f t="shared" si="19"/>
        <v>-0.41505430362890705</v>
      </c>
      <c r="F266" s="7">
        <f t="shared" si="20"/>
        <v>-0.2856506063600724</v>
      </c>
      <c r="G266" s="7">
        <v>0.5028912202455104</v>
      </c>
    </row>
    <row r="267" spans="1:7" ht="12.75">
      <c r="A267">
        <f t="shared" si="21"/>
        <v>227</v>
      </c>
      <c r="B267" s="7">
        <f t="shared" si="22"/>
        <v>0.5739644159225116</v>
      </c>
      <c r="C267" s="7">
        <f t="shared" si="23"/>
        <v>0.26208829646471954</v>
      </c>
      <c r="D267" s="7">
        <f t="shared" si="18"/>
        <v>0.001353864204004489</v>
      </c>
      <c r="E267" s="7">
        <f t="shared" si="19"/>
        <v>-0.428241066363505</v>
      </c>
      <c r="F267" s="7">
        <f t="shared" si="20"/>
        <v>-0.24579513352936266</v>
      </c>
      <c r="G267" s="7">
        <v>-0.028741629497380926</v>
      </c>
    </row>
    <row r="268" spans="1:7" ht="12.75">
      <c r="A268">
        <f t="shared" si="21"/>
        <v>228</v>
      </c>
      <c r="B268" s="7">
        <f t="shared" si="22"/>
        <v>0.47564636251076653</v>
      </c>
      <c r="C268" s="7">
        <f t="shared" si="23"/>
        <v>0.27418103622034806</v>
      </c>
      <c r="D268" s="7">
        <f t="shared" si="18"/>
        <v>0.0011737189129287715</v>
      </c>
      <c r="E268" s="7">
        <f t="shared" si="19"/>
        <v>-0.4064741348033735</v>
      </c>
      <c r="F268" s="7">
        <f t="shared" si="20"/>
        <v>-0.19333794367393559</v>
      </c>
      <c r="G268" s="7">
        <v>0.06952813616080675</v>
      </c>
    </row>
    <row r="269" spans="1:7" ht="12.75">
      <c r="A269">
        <f t="shared" si="21"/>
        <v>229</v>
      </c>
      <c r="B269" s="7">
        <f t="shared" si="22"/>
        <v>0.3983111850411923</v>
      </c>
      <c r="C269" s="7">
        <f t="shared" si="23"/>
        <v>0.25623430960991384</v>
      </c>
      <c r="D269" s="7">
        <f t="shared" si="18"/>
        <v>0.0009185489235804289</v>
      </c>
      <c r="E269" s="7">
        <f t="shared" si="19"/>
        <v>-0.4387782427021551</v>
      </c>
      <c r="F269" s="7">
        <f t="shared" si="20"/>
        <v>-0.17477028182098728</v>
      </c>
      <c r="G269" s="7">
        <v>-0.08428401618730276</v>
      </c>
    </row>
    <row r="270" spans="1:7" ht="12.75">
      <c r="A270">
        <f t="shared" si="21"/>
        <v>230</v>
      </c>
      <c r="B270" s="7">
        <f t="shared" si="22"/>
        <v>0.32840307231279736</v>
      </c>
      <c r="C270" s="7">
        <f t="shared" si="23"/>
        <v>0.27876409441062855</v>
      </c>
      <c r="D270" s="7">
        <f t="shared" si="18"/>
        <v>0.0008239228654945061</v>
      </c>
      <c r="E270" s="7">
        <f t="shared" si="19"/>
        <v>-0.3982246300608686</v>
      </c>
      <c r="F270" s="7">
        <f t="shared" si="20"/>
        <v>-0.13077819198261642</v>
      </c>
      <c r="G270" s="7">
        <v>0.1230378021922661</v>
      </c>
    </row>
    <row r="271" spans="1:7" ht="12.75">
      <c r="A271">
        <f t="shared" si="21"/>
        <v>231</v>
      </c>
      <c r="B271" s="7">
        <f t="shared" si="22"/>
        <v>0.27609179551975077</v>
      </c>
      <c r="C271" s="7">
        <f t="shared" si="23"/>
        <v>0.21134464545098716</v>
      </c>
      <c r="D271" s="7">
        <f t="shared" si="18"/>
        <v>0.0005251547037244334</v>
      </c>
      <c r="E271" s="7">
        <f t="shared" si="19"/>
        <v>-0.5195796381882233</v>
      </c>
      <c r="F271" s="7">
        <f t="shared" si="20"/>
        <v>-0.14345167522288904</v>
      </c>
      <c r="G271" s="7">
        <v>-0.33123092710739</v>
      </c>
    </row>
    <row r="272" spans="1:7" ht="12.75">
      <c r="A272">
        <f t="shared" si="21"/>
        <v>232</v>
      </c>
      <c r="B272" s="7">
        <f t="shared" si="22"/>
        <v>0.21871112543059515</v>
      </c>
      <c r="C272" s="7">
        <f t="shared" si="23"/>
        <v>0.3142859589880828</v>
      </c>
      <c r="D272" s="7">
        <f t="shared" si="18"/>
        <v>0.0006186405221758571</v>
      </c>
      <c r="E272" s="7">
        <f t="shared" si="19"/>
        <v>-0.334285273821451</v>
      </c>
      <c r="F272" s="7">
        <f t="shared" si="20"/>
        <v>-0.07311190845236422</v>
      </c>
      <c r="G272" s="7">
        <v>0.6207562766270712</v>
      </c>
    </row>
    <row r="273" spans="1:7" ht="12.75">
      <c r="A273">
        <f t="shared" si="21"/>
        <v>233</v>
      </c>
      <c r="B273" s="7">
        <f t="shared" si="22"/>
        <v>0.18946636204964945</v>
      </c>
      <c r="C273" s="7">
        <f t="shared" si="23"/>
        <v>0.3664763119750491</v>
      </c>
      <c r="D273" s="7">
        <f t="shared" si="18"/>
        <v>0.0006249144024655644</v>
      </c>
      <c r="E273" s="7">
        <f t="shared" si="19"/>
        <v>-0.24034263844491158</v>
      </c>
      <c r="F273" s="7">
        <f t="shared" si="20"/>
        <v>-0.04553684535157161</v>
      </c>
      <c r="G273" s="7">
        <v>0.2450416279010824</v>
      </c>
    </row>
    <row r="274" ht="12.75">
      <c r="C274" s="8"/>
    </row>
    <row r="275" ht="12.75">
      <c r="C275" s="8"/>
    </row>
    <row r="276" ht="12.75">
      <c r="C276" s="8"/>
    </row>
    <row r="277" spans="2:3" ht="18">
      <c r="B277" s="5" t="s">
        <v>83</v>
      </c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  <row r="294" ht="12.75">
      <c r="C294" s="8"/>
    </row>
    <row r="295" ht="12.75">
      <c r="C295" s="8"/>
    </row>
    <row r="296" ht="12.75">
      <c r="C296" s="8"/>
    </row>
    <row r="297" ht="12.75">
      <c r="C297" s="8"/>
    </row>
    <row r="298" ht="12.75">
      <c r="C298" s="8"/>
    </row>
    <row r="299" ht="12.75">
      <c r="C299" s="8"/>
    </row>
    <row r="300" ht="12.75">
      <c r="C300" s="8"/>
    </row>
    <row r="301" ht="12.75">
      <c r="C301" s="8"/>
    </row>
    <row r="302" ht="12.75">
      <c r="C302" s="8"/>
    </row>
    <row r="303" ht="12.75">
      <c r="C303" s="8"/>
    </row>
    <row r="304" ht="12.75">
      <c r="C304" s="8"/>
    </row>
    <row r="305" ht="12.75">
      <c r="C305" s="8"/>
    </row>
    <row r="306" ht="12.75">
      <c r="C306" s="8"/>
    </row>
    <row r="307" ht="12.75">
      <c r="C307" s="8"/>
    </row>
    <row r="308" ht="12.75">
      <c r="C308" s="8"/>
    </row>
    <row r="309" ht="12.75">
      <c r="C309" s="8"/>
    </row>
    <row r="310" ht="12.75">
      <c r="C310" s="8"/>
    </row>
    <row r="311" ht="12.75">
      <c r="C311" s="8"/>
    </row>
    <row r="312" ht="12.75">
      <c r="C312" s="8"/>
    </row>
    <row r="313" ht="12.75">
      <c r="C313" s="8"/>
    </row>
    <row r="314" ht="12.75">
      <c r="C314" s="8"/>
    </row>
    <row r="315" ht="12.75">
      <c r="C315" s="8"/>
    </row>
    <row r="316" ht="12.75">
      <c r="C316" s="8"/>
    </row>
    <row r="317" ht="12.75">
      <c r="C317" s="8"/>
    </row>
    <row r="318" ht="12.75">
      <c r="C318" s="8"/>
    </row>
    <row r="319" ht="12.75">
      <c r="C319" s="8"/>
    </row>
    <row r="320" ht="12.75">
      <c r="C320" s="8"/>
    </row>
    <row r="321" ht="12.75">
      <c r="C321" s="8"/>
    </row>
    <row r="322" ht="12.75">
      <c r="C322" s="8"/>
    </row>
    <row r="323" ht="12.75">
      <c r="C323" s="8"/>
    </row>
    <row r="324" ht="12.75">
      <c r="C324" s="8"/>
    </row>
    <row r="325" ht="12.75">
      <c r="C325" s="8"/>
    </row>
    <row r="326" ht="12.75">
      <c r="C326" s="8"/>
    </row>
    <row r="327" ht="12.75">
      <c r="C327" s="8"/>
    </row>
    <row r="328" ht="12.75">
      <c r="C328" s="8"/>
    </row>
    <row r="329" ht="12.75">
      <c r="C329" s="8"/>
    </row>
    <row r="330" ht="12.75">
      <c r="C330" s="8"/>
    </row>
    <row r="331" ht="12.75">
      <c r="C331" s="8"/>
    </row>
    <row r="332" ht="12.75">
      <c r="C332" s="8"/>
    </row>
    <row r="333" ht="12.75">
      <c r="C333" s="8"/>
    </row>
    <row r="334" ht="12.75">
      <c r="C334" s="8"/>
    </row>
    <row r="335" ht="12.75">
      <c r="C335" s="8"/>
    </row>
    <row r="336" ht="12.75">
      <c r="C336" s="8"/>
    </row>
    <row r="337" ht="12.75">
      <c r="C337" s="8"/>
    </row>
    <row r="338" ht="12.75">
      <c r="C338" s="8"/>
    </row>
    <row r="339" ht="12.75">
      <c r="C339" s="8"/>
    </row>
    <row r="340" ht="12.75">
      <c r="C340" s="8"/>
    </row>
    <row r="341" ht="12.75">
      <c r="C341" s="8"/>
    </row>
    <row r="342" ht="12.75">
      <c r="C342" s="8"/>
    </row>
    <row r="343" ht="12.75">
      <c r="C343" s="8"/>
    </row>
    <row r="344" ht="12.75">
      <c r="C344" s="8"/>
    </row>
    <row r="345" ht="12.75">
      <c r="C345" s="8"/>
    </row>
    <row r="346" ht="12.75">
      <c r="C346" s="8"/>
    </row>
    <row r="347" ht="12.75">
      <c r="C347" s="8"/>
    </row>
    <row r="348" ht="12.75">
      <c r="C348" s="8"/>
    </row>
    <row r="349" ht="12.75">
      <c r="C349" s="8"/>
    </row>
    <row r="350" ht="12.75">
      <c r="C350" s="8"/>
    </row>
    <row r="351" ht="12.75">
      <c r="C351" s="8"/>
    </row>
    <row r="352" ht="12.75">
      <c r="C352" s="8"/>
    </row>
    <row r="353" ht="12.75">
      <c r="C353" s="8"/>
    </row>
    <row r="354" ht="12.75">
      <c r="C354" s="8"/>
    </row>
    <row r="355" ht="12.75">
      <c r="C355" s="8"/>
    </row>
    <row r="356" ht="12.75">
      <c r="C356" s="8"/>
    </row>
    <row r="357" ht="12.75">
      <c r="C357" s="8"/>
    </row>
    <row r="358" ht="12.75">
      <c r="C358" s="8"/>
    </row>
    <row r="359" ht="12.75">
      <c r="C359" s="8"/>
    </row>
    <row r="360" ht="12.75">
      <c r="C360" s="8"/>
    </row>
    <row r="361" ht="12.75">
      <c r="C361" s="8"/>
    </row>
    <row r="362" ht="12.75">
      <c r="C362" s="8"/>
    </row>
    <row r="363" ht="12.75">
      <c r="C363" s="8"/>
    </row>
    <row r="364" ht="12.75">
      <c r="C364" s="8"/>
    </row>
    <row r="365" ht="12.75">
      <c r="C365" s="8"/>
    </row>
    <row r="366" ht="12.75">
      <c r="C366" s="8"/>
    </row>
    <row r="367" ht="12.75">
      <c r="C367" s="8"/>
    </row>
    <row r="368" ht="12.75">
      <c r="C368" s="8"/>
    </row>
    <row r="369" ht="12.75">
      <c r="C369" s="8"/>
    </row>
    <row r="370" ht="12.75">
      <c r="C370" s="8"/>
    </row>
    <row r="371" ht="12.75">
      <c r="C371" s="8"/>
    </row>
    <row r="372" ht="12.75">
      <c r="C372" s="8"/>
    </row>
    <row r="373" ht="12.75">
      <c r="C373" s="8"/>
    </row>
    <row r="374" ht="12.75">
      <c r="C374" s="8"/>
    </row>
    <row r="375" ht="12.75">
      <c r="C375" s="8"/>
    </row>
    <row r="376" ht="12.75">
      <c r="C376" s="8"/>
    </row>
    <row r="377" ht="12.75">
      <c r="C377" s="8"/>
    </row>
    <row r="378" ht="12.75">
      <c r="C378" s="8"/>
    </row>
    <row r="379" ht="12.75">
      <c r="C379" s="8"/>
    </row>
    <row r="380" ht="12.75">
      <c r="C380" s="8"/>
    </row>
    <row r="381" ht="12.75">
      <c r="C381" s="8"/>
    </row>
    <row r="382" ht="12.75">
      <c r="C382" s="8"/>
    </row>
    <row r="383" ht="12.75">
      <c r="C383" s="8"/>
    </row>
    <row r="384" ht="12.75">
      <c r="C384" s="8"/>
    </row>
    <row r="385" ht="12.75">
      <c r="C385" s="8"/>
    </row>
    <row r="386" ht="12.75">
      <c r="C386" s="8"/>
    </row>
    <row r="387" ht="12.75">
      <c r="C387" s="8"/>
    </row>
    <row r="388" ht="12.75">
      <c r="C388" s="8"/>
    </row>
    <row r="389" ht="12.75">
      <c r="C389" s="8"/>
    </row>
    <row r="390" ht="12.75">
      <c r="C390" s="8"/>
    </row>
  </sheetData>
  <sheetProtection/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selection activeCell="H24" sqref="H24"/>
    </sheetView>
  </sheetViews>
  <sheetFormatPr defaultColWidth="9.140625" defaultRowHeight="12.75"/>
  <cols>
    <col min="7" max="7" width="11.421875" style="0" customWidth="1"/>
    <col min="8" max="8" width="15.8515625" style="0" customWidth="1"/>
  </cols>
  <sheetData>
    <row r="1" ht="12.75">
      <c r="A1" t="s">
        <v>81</v>
      </c>
    </row>
    <row r="2" spans="3:7" ht="18">
      <c r="C2" s="1" t="s">
        <v>61</v>
      </c>
      <c r="D2" s="1"/>
      <c r="E2" s="1"/>
      <c r="F2" s="1"/>
      <c r="G2" s="1"/>
    </row>
    <row r="3" s="5" customFormat="1" ht="18">
      <c r="C3" s="5" t="s">
        <v>62</v>
      </c>
    </row>
    <row r="5" ht="12.75">
      <c r="A5" t="s">
        <v>63</v>
      </c>
    </row>
    <row r="7" spans="1:8" ht="12.75">
      <c r="A7" t="s">
        <v>22</v>
      </c>
      <c r="E7" t="s">
        <v>64</v>
      </c>
      <c r="H7" s="17" t="s">
        <v>23</v>
      </c>
    </row>
    <row r="8" spans="1:8" ht="12.75">
      <c r="A8" t="s">
        <v>65</v>
      </c>
      <c r="E8" t="s">
        <v>54</v>
      </c>
      <c r="H8" s="17" t="s">
        <v>24</v>
      </c>
    </row>
    <row r="9" spans="1:8" ht="12.75">
      <c r="A9" t="s">
        <v>25</v>
      </c>
      <c r="E9" t="s">
        <v>66</v>
      </c>
      <c r="H9" s="17" t="s">
        <v>26</v>
      </c>
    </row>
    <row r="10" spans="1:8" ht="12.75">
      <c r="A10" t="s">
        <v>27</v>
      </c>
      <c r="E10" t="s">
        <v>28</v>
      </c>
      <c r="H10" s="17" t="s">
        <v>29</v>
      </c>
    </row>
    <row r="11" ht="12.75">
      <c r="H11" s="17"/>
    </row>
    <row r="12" spans="1:8" s="10" customFormat="1" ht="12.75">
      <c r="A12" s="10" t="s">
        <v>67</v>
      </c>
      <c r="C12" s="10" t="s">
        <v>68</v>
      </c>
      <c r="H12" s="18"/>
    </row>
    <row r="14" ht="12.75">
      <c r="A14" s="10" t="s">
        <v>69</v>
      </c>
    </row>
    <row r="15" ht="15.75">
      <c r="F15" s="3" t="s">
        <v>70</v>
      </c>
    </row>
    <row r="16" spans="1:6" ht="12.75">
      <c r="A16" t="s">
        <v>31</v>
      </c>
      <c r="B16">
        <v>0.4</v>
      </c>
      <c r="F16" t="s">
        <v>71</v>
      </c>
    </row>
    <row r="17" spans="1:7" ht="12.75">
      <c r="A17" t="s">
        <v>1</v>
      </c>
      <c r="B17">
        <v>0.15</v>
      </c>
      <c r="F17" t="s">
        <v>72</v>
      </c>
      <c r="G17" s="8">
        <f>(B17/B18)-(B17*(B20+B21))/(B19*B18*B18*B22)</f>
        <v>8.333333333333332</v>
      </c>
    </row>
    <row r="18" spans="1:7" ht="12.75">
      <c r="A18" t="s">
        <v>32</v>
      </c>
      <c r="B18" s="19">
        <v>0.009</v>
      </c>
      <c r="F18" t="s">
        <v>73</v>
      </c>
      <c r="G18" s="8">
        <f>(B17/(2*B18))-(B17*(B20+B21))/(2*B19*B18*B18*B22)</f>
        <v>4.166666666666666</v>
      </c>
    </row>
    <row r="19" spans="1:7" ht="12.75">
      <c r="A19" t="s">
        <v>33</v>
      </c>
      <c r="B19">
        <v>200</v>
      </c>
      <c r="C19" s="2"/>
      <c r="F19" t="s">
        <v>74</v>
      </c>
      <c r="G19" s="8">
        <f>$B$20/($B$19*$B$18)</f>
        <v>0.5000000000000001</v>
      </c>
    </row>
    <row r="20" spans="1:7" ht="12.75">
      <c r="A20" t="s">
        <v>34</v>
      </c>
      <c r="B20">
        <v>0.9</v>
      </c>
      <c r="F20" t="s">
        <v>75</v>
      </c>
      <c r="G20" s="8">
        <f>-(B22/(2))+(B20+B21)/(2*B19*B18)+B22</f>
        <v>0.75</v>
      </c>
    </row>
    <row r="21" spans="6:7" ht="12.75">
      <c r="F21" t="s">
        <v>76</v>
      </c>
      <c r="G21" s="8">
        <f>$G$17*$B$18*$G$19</f>
        <v>0.0375</v>
      </c>
    </row>
    <row r="22" spans="1:7" ht="12.75">
      <c r="A22" t="s">
        <v>2</v>
      </c>
      <c r="B22">
        <v>1</v>
      </c>
      <c r="F22" t="s">
        <v>77</v>
      </c>
      <c r="G22" s="8">
        <f>$G$18*$B$18*$G$20</f>
        <v>0.028124999999999994</v>
      </c>
    </row>
    <row r="26" ht="12.75">
      <c r="A26" t="s">
        <v>78</v>
      </c>
    </row>
    <row r="27" ht="12.75">
      <c r="A27" t="s">
        <v>82</v>
      </c>
    </row>
    <row r="41" spans="1:7" s="2" customFormat="1" ht="12.75">
      <c r="A41" s="2" t="s">
        <v>41</v>
      </c>
      <c r="B41" s="2" t="s">
        <v>42</v>
      </c>
      <c r="C41" s="2" t="s">
        <v>43</v>
      </c>
      <c r="D41" s="2" t="s">
        <v>44</v>
      </c>
      <c r="E41" s="2" t="s">
        <v>45</v>
      </c>
      <c r="F41" s="2" t="s">
        <v>79</v>
      </c>
      <c r="G41" s="2" t="s">
        <v>80</v>
      </c>
    </row>
    <row r="42" spans="2:6" s="2" customFormat="1" ht="12.75">
      <c r="B42" s="20"/>
      <c r="C42" s="20"/>
      <c r="D42" s="20"/>
      <c r="E42" s="20"/>
      <c r="F42" s="20"/>
    </row>
    <row r="43" spans="2:7" ht="12.75">
      <c r="B43" s="7">
        <v>1</v>
      </c>
      <c r="C43" s="7"/>
      <c r="D43" s="7"/>
      <c r="E43" s="7"/>
      <c r="F43" s="7"/>
      <c r="G43" s="7"/>
    </row>
    <row r="44" spans="1:7" ht="12.75">
      <c r="A44">
        <v>0</v>
      </c>
      <c r="B44" s="7">
        <v>1</v>
      </c>
      <c r="C44" s="7">
        <v>1</v>
      </c>
      <c r="D44" s="7">
        <f>($B$18*B44*C44)</f>
        <v>0.009</v>
      </c>
      <c r="E44" s="7">
        <f>($B$19*D44-$B$20*B44)/B44</f>
        <v>0.8999999999999998</v>
      </c>
      <c r="F44" s="7">
        <f>E44*B44</f>
        <v>0.8999999999999998</v>
      </c>
      <c r="G44" s="7">
        <f aca="true" t="shared" si="0" ref="G44:G75">($B$18*$B$19*$B$22-(2*$B$19*$B$18^2*B43*$B$22)/$B$17-$B$20)*B43</f>
        <v>0.6839999999999998</v>
      </c>
    </row>
    <row r="45" spans="1:7" ht="12.75">
      <c r="A45">
        <f>A44+1</f>
        <v>1</v>
      </c>
      <c r="B45" s="7">
        <f aca="true" t="shared" si="1" ref="B45:B76">B44+$B$16*G44</f>
        <v>1.2736</v>
      </c>
      <c r="C45" s="7">
        <f aca="true" t="shared" si="2" ref="C45:C76">C44+(($B$17)*C44)*(1-(C44/$B$22))-D44</f>
        <v>0.991</v>
      </c>
      <c r="D45" s="7">
        <f>$B$18*B45*C45</f>
        <v>0.011359238399999999</v>
      </c>
      <c r="E45" s="7">
        <f aca="true" t="shared" si="3" ref="E45:E108">($B$19*D45-$B$20*B45)/B45</f>
        <v>0.8837999999999995</v>
      </c>
      <c r="F45" s="7">
        <f>E45*B45</f>
        <v>1.1256076799999994</v>
      </c>
      <c r="G45" s="7">
        <f t="shared" si="0"/>
        <v>0.6839999999999998</v>
      </c>
    </row>
    <row r="46" spans="1:7" ht="12.75">
      <c r="A46">
        <f aca="true" t="shared" si="4" ref="A46:A109">A45+1</f>
        <v>2</v>
      </c>
      <c r="B46" s="7">
        <f t="shared" si="1"/>
        <v>1.5472000000000001</v>
      </c>
      <c r="C46" s="7">
        <f t="shared" si="2"/>
        <v>0.9809786116</v>
      </c>
      <c r="D46" s="7">
        <f aca="true" t="shared" si="5" ref="D46:D109">$B$18*B46*C46</f>
        <v>0.01365993097080768</v>
      </c>
      <c r="E46" s="7">
        <f t="shared" si="3"/>
        <v>0.8657615008799997</v>
      </c>
      <c r="F46" s="7">
        <f aca="true" t="shared" si="6" ref="F46:F109">E46*B46</f>
        <v>1.3395061941615356</v>
      </c>
      <c r="G46" s="7">
        <f t="shared" si="0"/>
        <v>0.7958756966399997</v>
      </c>
    </row>
    <row r="47" spans="1:7" ht="12.75">
      <c r="A47">
        <f t="shared" si="4"/>
        <v>3</v>
      </c>
      <c r="B47" s="7">
        <f t="shared" si="1"/>
        <v>1.865550278656</v>
      </c>
      <c r="C47" s="7">
        <f t="shared" si="2"/>
        <v>0.9701176169066928</v>
      </c>
      <c r="D47" s="7">
        <f t="shared" si="5"/>
        <v>0.01628822871494438</v>
      </c>
      <c r="E47" s="7">
        <f t="shared" si="3"/>
        <v>0.846211710432047</v>
      </c>
      <c r="F47" s="7">
        <f t="shared" si="6"/>
        <v>1.5786504921984759</v>
      </c>
      <c r="G47" s="7">
        <f t="shared" si="0"/>
        <v>0.8754131865599999</v>
      </c>
    </row>
    <row r="48" spans="1:7" ht="12.75">
      <c r="A48">
        <f t="shared" si="4"/>
        <v>4</v>
      </c>
      <c r="B48" s="7">
        <f t="shared" si="1"/>
        <v>2.21571555328</v>
      </c>
      <c r="C48" s="7">
        <f t="shared" si="2"/>
        <v>0.9581778021328442</v>
      </c>
      <c r="D48" s="7">
        <f t="shared" si="5"/>
        <v>0.019107445130940502</v>
      </c>
      <c r="E48" s="7">
        <f t="shared" si="3"/>
        <v>0.8247200438391195</v>
      </c>
      <c r="F48" s="7">
        <f t="shared" si="6"/>
        <v>1.8273450282361003</v>
      </c>
      <c r="G48" s="7">
        <f t="shared" si="0"/>
        <v>0.927255236876608</v>
      </c>
    </row>
    <row r="49" spans="1:7" ht="12.75">
      <c r="A49">
        <f t="shared" si="4"/>
        <v>5</v>
      </c>
      <c r="B49" s="7">
        <f t="shared" si="1"/>
        <v>2.5866176480306433</v>
      </c>
      <c r="C49" s="7">
        <f t="shared" si="2"/>
        <v>0.9450813222468111</v>
      </c>
      <c r="D49" s="7">
        <f t="shared" si="5"/>
        <v>0.022001076242529633</v>
      </c>
      <c r="E49" s="7">
        <f t="shared" si="3"/>
        <v>0.8011463800442599</v>
      </c>
      <c r="F49" s="7">
        <f t="shared" si="6"/>
        <v>2.0722593652783474</v>
      </c>
      <c r="G49" s="7">
        <f t="shared" si="0"/>
        <v>0.9337145887338699</v>
      </c>
    </row>
    <row r="50" spans="1:7" ht="12.75">
      <c r="A50">
        <f t="shared" si="4"/>
        <v>6</v>
      </c>
      <c r="B50" s="7">
        <f t="shared" si="1"/>
        <v>2.9601034835241915</v>
      </c>
      <c r="C50" s="7">
        <f t="shared" si="2"/>
        <v>0.930865638492336</v>
      </c>
      <c r="D50" s="7">
        <f t="shared" si="5"/>
        <v>0.024799127572747208</v>
      </c>
      <c r="E50" s="7">
        <f t="shared" si="3"/>
        <v>0.7755581492862047</v>
      </c>
      <c r="F50" s="7">
        <f t="shared" si="6"/>
        <v>2.2957323793776694</v>
      </c>
      <c r="G50" s="7">
        <f t="shared" si="0"/>
        <v>0.8827882580932057</v>
      </c>
    </row>
    <row r="51" spans="1:7" ht="12.75">
      <c r="A51">
        <f t="shared" si="4"/>
        <v>7</v>
      </c>
      <c r="B51" s="7">
        <f t="shared" si="1"/>
        <v>3.3132187867614737</v>
      </c>
      <c r="C51" s="7">
        <f t="shared" si="2"/>
        <v>0.9157197311545775</v>
      </c>
      <c r="D51" s="7">
        <f t="shared" si="5"/>
        <v>0.027305818350025608</v>
      </c>
      <c r="E51" s="7">
        <f t="shared" si="3"/>
        <v>0.7482955160782394</v>
      </c>
      <c r="F51" s="7">
        <f t="shared" si="6"/>
        <v>2.4792667619197952</v>
      </c>
      <c r="G51" s="7">
        <f t="shared" si="0"/>
        <v>0.771455206406608</v>
      </c>
    </row>
    <row r="52" spans="1:7" ht="12.75">
      <c r="A52">
        <f t="shared" si="4"/>
        <v>8</v>
      </c>
      <c r="B52" s="7">
        <f t="shared" si="1"/>
        <v>3.621800869324117</v>
      </c>
      <c r="C52" s="7">
        <f t="shared" si="2"/>
        <v>0.8999904785738667</v>
      </c>
      <c r="D52" s="7">
        <f t="shared" si="5"/>
        <v>0.029336276679140322</v>
      </c>
      <c r="E52" s="7">
        <f t="shared" si="3"/>
        <v>0.7199828614329596</v>
      </c>
      <c r="F52" s="7">
        <f t="shared" si="6"/>
        <v>2.6076345534363585</v>
      </c>
      <c r="G52" s="7">
        <f t="shared" si="0"/>
        <v>0.6107744626323048</v>
      </c>
    </row>
    <row r="53" spans="1:7" ht="12.75">
      <c r="A53">
        <f t="shared" si="4"/>
        <v>9</v>
      </c>
      <c r="B53" s="7">
        <f t="shared" si="1"/>
        <v>3.866110654377039</v>
      </c>
      <c r="C53" s="7">
        <f t="shared" si="2"/>
        <v>0.8841553444522637</v>
      </c>
      <c r="D53" s="7">
        <f t="shared" si="5"/>
        <v>0.030764181575801682</v>
      </c>
      <c r="E53" s="7">
        <f t="shared" si="3"/>
        <v>0.6914796200140749</v>
      </c>
      <c r="F53" s="7">
        <f t="shared" si="6"/>
        <v>2.6733367262210015</v>
      </c>
      <c r="G53" s="7">
        <f t="shared" si="0"/>
        <v>0.4262534103917278</v>
      </c>
    </row>
    <row r="54" spans="1:7" ht="12.75">
      <c r="A54">
        <f t="shared" si="4"/>
        <v>10</v>
      </c>
      <c r="B54" s="7">
        <f t="shared" si="1"/>
        <v>4.03661201853373</v>
      </c>
      <c r="C54" s="7">
        <f t="shared" si="2"/>
        <v>0.8687548635757765</v>
      </c>
      <c r="D54" s="7">
        <f t="shared" si="5"/>
        <v>0.03156143691122649</v>
      </c>
      <c r="E54" s="7">
        <f t="shared" si="3"/>
        <v>0.6637587544363974</v>
      </c>
      <c r="F54" s="7">
        <f t="shared" si="6"/>
        <v>2.679336565564941</v>
      </c>
      <c r="G54" s="7">
        <f t="shared" si="0"/>
        <v>0.25098828509160054</v>
      </c>
    </row>
    <row r="55" spans="1:7" ht="12.75">
      <c r="A55">
        <f t="shared" si="4"/>
        <v>11</v>
      </c>
      <c r="B55" s="7">
        <f t="shared" si="1"/>
        <v>4.13700733257037</v>
      </c>
      <c r="C55" s="7">
        <f t="shared" si="2"/>
        <v>0.8542964042529315</v>
      </c>
      <c r="D55" s="7">
        <f t="shared" si="5"/>
        <v>0.03180807439724591</v>
      </c>
      <c r="E55" s="7">
        <f t="shared" si="3"/>
        <v>0.6377335276552766</v>
      </c>
      <c r="F55" s="7">
        <f t="shared" si="6"/>
        <v>2.638308280135848</v>
      </c>
      <c r="G55" s="7">
        <f t="shared" si="0"/>
        <v>0.11339571363543034</v>
      </c>
    </row>
    <row r="56" spans="1:7" ht="12.75">
      <c r="A56">
        <f t="shared" si="4"/>
        <v>12</v>
      </c>
      <c r="B56" s="7">
        <f t="shared" si="1"/>
        <v>4.1823656180245425</v>
      </c>
      <c r="C56" s="7">
        <f t="shared" si="2"/>
        <v>0.8411594385457022</v>
      </c>
      <c r="D56" s="7">
        <f t="shared" si="5"/>
        <v>0.03166232683545336</v>
      </c>
      <c r="E56" s="7">
        <f t="shared" si="3"/>
        <v>0.614086989382264</v>
      </c>
      <c r="F56" s="7">
        <f t="shared" si="6"/>
        <v>2.5683363108685833</v>
      </c>
      <c r="G56" s="7">
        <f t="shared" si="0"/>
        <v>0.026503390649274396</v>
      </c>
    </row>
    <row r="57" spans="1:7" ht="12.75">
      <c r="A57">
        <f t="shared" si="4"/>
        <v>13</v>
      </c>
      <c r="B57" s="7">
        <f t="shared" si="1"/>
        <v>4.192966974284253</v>
      </c>
      <c r="C57" s="7">
        <f t="shared" si="2"/>
        <v>0.829538647333926</v>
      </c>
      <c r="D57" s="7">
        <f t="shared" si="5"/>
        <v>0.03130405336947225</v>
      </c>
      <c r="E57" s="7">
        <f t="shared" si="3"/>
        <v>0.5931695652010668</v>
      </c>
      <c r="F57" s="7">
        <f t="shared" si="6"/>
        <v>2.4871403970386226</v>
      </c>
      <c r="G57" s="7">
        <f t="shared" si="0"/>
        <v>-0.014182290950016432</v>
      </c>
    </row>
    <row r="58" spans="1:7" ht="12.75">
      <c r="A58">
        <f t="shared" si="4"/>
        <v>14</v>
      </c>
      <c r="B58" s="7">
        <f t="shared" si="1"/>
        <v>4.187294057904246</v>
      </c>
      <c r="C58" s="7">
        <f t="shared" si="2"/>
        <v>0.8194452359514527</v>
      </c>
      <c r="D58" s="7">
        <f t="shared" si="5"/>
        <v>0.030881323505497143</v>
      </c>
      <c r="E58" s="7">
        <f t="shared" si="3"/>
        <v>0.5750014247126147</v>
      </c>
      <c r="F58" s="7">
        <f t="shared" si="6"/>
        <v>2.4077000489856077</v>
      </c>
      <c r="G58" s="7">
        <f t="shared" si="0"/>
        <v>-0.02381968539087666</v>
      </c>
    </row>
    <row r="59" spans="1:7" ht="12.75">
      <c r="A59">
        <f t="shared" si="4"/>
        <v>15</v>
      </c>
      <c r="B59" s="7">
        <f t="shared" si="1"/>
        <v>4.177766183747896</v>
      </c>
      <c r="C59" s="7">
        <f t="shared" si="2"/>
        <v>0.8107571236301437</v>
      </c>
      <c r="D59" s="7">
        <f t="shared" si="5"/>
        <v>0.03048438324901254</v>
      </c>
      <c r="E59" s="7">
        <f t="shared" si="3"/>
        <v>0.5593628225342586</v>
      </c>
      <c r="F59" s="7">
        <f t="shared" si="6"/>
        <v>2.336887084429401</v>
      </c>
      <c r="G59" s="7">
        <f t="shared" si="0"/>
        <v>-0.018656557795984675</v>
      </c>
    </row>
    <row r="60" spans="1:7" ht="12.75">
      <c r="A60">
        <f t="shared" si="4"/>
        <v>16</v>
      </c>
      <c r="B60" s="7">
        <f t="shared" si="1"/>
        <v>4.1703035606295025</v>
      </c>
      <c r="C60" s="7">
        <f t="shared" si="2"/>
        <v>0.8032872418980991</v>
      </c>
      <c r="D60" s="7">
        <f t="shared" si="5"/>
        <v>0.030149564805863054</v>
      </c>
      <c r="E60" s="7">
        <f t="shared" si="3"/>
        <v>0.5459170354165782</v>
      </c>
      <c r="F60" s="7">
        <f t="shared" si="6"/>
        <v>2.276639756606058</v>
      </c>
      <c r="G60" s="7">
        <f t="shared" si="0"/>
        <v>-0.010016176417465477</v>
      </c>
    </row>
    <row r="61" spans="1:7" ht="12.75">
      <c r="A61">
        <f t="shared" si="4"/>
        <v>17</v>
      </c>
      <c r="B61" s="7">
        <f t="shared" si="1"/>
        <v>4.166297090062517</v>
      </c>
      <c r="C61" s="7">
        <f t="shared" si="2"/>
        <v>0.7968402044275126</v>
      </c>
      <c r="D61" s="7">
        <f t="shared" si="5"/>
        <v>0.029878857224560497</v>
      </c>
      <c r="E61" s="7">
        <f t="shared" si="3"/>
        <v>0.5343123679695224</v>
      </c>
      <c r="F61" s="7">
        <f t="shared" si="6"/>
        <v>2.226104063855834</v>
      </c>
      <c r="G61" s="7">
        <f t="shared" si="0"/>
        <v>-0.003276061598055516</v>
      </c>
    </row>
    <row r="62" spans="1:7" ht="12.75">
      <c r="A62">
        <f t="shared" si="4"/>
        <v>18</v>
      </c>
      <c r="B62" s="7">
        <f t="shared" si="1"/>
        <v>4.164986665423294</v>
      </c>
      <c r="C62" s="7">
        <f t="shared" si="2"/>
        <v>0.7912442311582669</v>
      </c>
      <c r="D62" s="7">
        <f t="shared" si="5"/>
        <v>0.02965969504680559</v>
      </c>
      <c r="E62" s="7">
        <f t="shared" si="3"/>
        <v>0.5242396160848802</v>
      </c>
      <c r="F62" s="7">
        <f t="shared" si="6"/>
        <v>2.183451010480153</v>
      </c>
      <c r="G62" s="7">
        <f t="shared" si="0"/>
        <v>0.00033258944097074733</v>
      </c>
    </row>
    <row r="63" spans="1:7" ht="12.75">
      <c r="A63">
        <f t="shared" si="4"/>
        <v>19</v>
      </c>
      <c r="B63" s="7">
        <f t="shared" si="1"/>
        <v>4.165119701199682</v>
      </c>
      <c r="C63" s="7">
        <f t="shared" si="2"/>
        <v>0.7863610557840158</v>
      </c>
      <c r="D63" s="7">
        <f t="shared" si="5"/>
        <v>0.029477591331319677</v>
      </c>
      <c r="E63" s="7">
        <f t="shared" si="3"/>
        <v>0.5154499004112284</v>
      </c>
      <c r="F63" s="7">
        <f t="shared" si="6"/>
        <v>2.1469105351842215</v>
      </c>
      <c r="G63" s="7">
        <f t="shared" si="0"/>
        <v>0.0015113914797323768</v>
      </c>
    </row>
    <row r="64" spans="1:7" ht="12.75">
      <c r="A64">
        <f t="shared" si="4"/>
        <v>20</v>
      </c>
      <c r="B64" s="7">
        <f t="shared" si="1"/>
        <v>4.165724257791575</v>
      </c>
      <c r="C64" s="7">
        <f t="shared" si="2"/>
        <v>0.7820830663122358</v>
      </c>
      <c r="D64" s="7">
        <f t="shared" si="5"/>
        <v>0.029321481608504077</v>
      </c>
      <c r="E64" s="7">
        <f t="shared" si="3"/>
        <v>0.5077495193620245</v>
      </c>
      <c r="F64" s="7">
        <f t="shared" si="6"/>
        <v>2.115144489688398</v>
      </c>
      <c r="G64" s="7">
        <f t="shared" si="0"/>
        <v>0.0013917520102194694</v>
      </c>
    </row>
    <row r="65" spans="1:7" ht="12.75">
      <c r="A65">
        <f t="shared" si="4"/>
        <v>21</v>
      </c>
      <c r="B65" s="7">
        <f t="shared" si="1"/>
        <v>4.166280958595663</v>
      </c>
      <c r="C65" s="7">
        <f t="shared" si="2"/>
        <v>0.7783259562587147</v>
      </c>
      <c r="D65" s="7">
        <f t="shared" si="5"/>
        <v>0.02918452150027299</v>
      </c>
      <c r="E65" s="7">
        <f t="shared" si="3"/>
        <v>0.5009867212656864</v>
      </c>
      <c r="F65" s="7">
        <f t="shared" si="6"/>
        <v>2.087251437318502</v>
      </c>
      <c r="G65" s="7">
        <f t="shared" si="0"/>
        <v>0.0008479761505323921</v>
      </c>
    </row>
    <row r="66" spans="1:7" ht="12.75">
      <c r="A66">
        <f t="shared" si="4"/>
        <v>22</v>
      </c>
      <c r="B66" s="7">
        <f t="shared" si="1"/>
        <v>4.166620149055876</v>
      </c>
      <c r="C66" s="7">
        <f t="shared" si="2"/>
        <v>0.7750216340693425</v>
      </c>
      <c r="D66" s="7">
        <f t="shared" si="5"/>
        <v>0.029062986808207788</v>
      </c>
      <c r="E66" s="7">
        <f t="shared" si="3"/>
        <v>0.4950389413248163</v>
      </c>
      <c r="F66" s="7">
        <f t="shared" si="6"/>
        <v>2.0626392274912693</v>
      </c>
      <c r="G66" s="7">
        <f t="shared" si="0"/>
        <v>0.0003471051294279738</v>
      </c>
    </row>
    <row r="67" spans="1:7" ht="12.75">
      <c r="A67">
        <f t="shared" si="4"/>
        <v>23</v>
      </c>
      <c r="B67" s="7">
        <f t="shared" si="1"/>
        <v>4.166758991107647</v>
      </c>
      <c r="C67" s="7">
        <f t="shared" si="2"/>
        <v>0.7721131123802091</v>
      </c>
      <c r="D67" s="7">
        <f t="shared" si="5"/>
        <v>0.028954883278461106</v>
      </c>
      <c r="E67" s="7">
        <f t="shared" si="3"/>
        <v>0.48980360228437614</v>
      </c>
      <c r="F67" s="7">
        <f t="shared" si="6"/>
        <v>2.0408935636953385</v>
      </c>
      <c r="G67" s="7">
        <f t="shared" si="0"/>
        <v>4.186538231123952E-05</v>
      </c>
    </row>
    <row r="68" spans="1:7" ht="12.75">
      <c r="A68">
        <f t="shared" si="4"/>
        <v>24</v>
      </c>
      <c r="B68" s="7">
        <f t="shared" si="1"/>
        <v>4.166775737260572</v>
      </c>
      <c r="C68" s="7">
        <f t="shared" si="2"/>
        <v>0.7695513972123613</v>
      </c>
      <c r="D68" s="7">
        <f t="shared" si="5"/>
        <v>0.02885893281431496</v>
      </c>
      <c r="E68" s="7">
        <f t="shared" si="3"/>
        <v>0.4851925149822504</v>
      </c>
      <c r="F68" s="7">
        <f t="shared" si="6"/>
        <v>2.0216883993284775</v>
      </c>
      <c r="G68" s="7">
        <f t="shared" si="0"/>
        <v>-8.309383802437461E-05</v>
      </c>
    </row>
    <row r="69" spans="1:7" ht="12.75">
      <c r="A69">
        <f t="shared" si="4"/>
        <v>25</v>
      </c>
      <c r="B69" s="7">
        <f t="shared" si="1"/>
        <v>4.166742499725363</v>
      </c>
      <c r="C69" s="7">
        <f t="shared" si="2"/>
        <v>0.7672937710371759</v>
      </c>
      <c r="D69" s="7">
        <f t="shared" si="5"/>
        <v>0.02877404008999628</v>
      </c>
      <c r="E69" s="7">
        <f t="shared" si="3"/>
        <v>0.4811287878669165</v>
      </c>
      <c r="F69" s="7">
        <f t="shared" si="6"/>
        <v>2.0047397682464294</v>
      </c>
      <c r="G69" s="7">
        <f t="shared" si="0"/>
        <v>-9.816610413698873E-05</v>
      </c>
    </row>
    <row r="70" spans="1:7" ht="12.75">
      <c r="A70">
        <f t="shared" si="4"/>
        <v>26</v>
      </c>
      <c r="B70" s="7">
        <f t="shared" si="1"/>
        <v>4.166703233283708</v>
      </c>
      <c r="C70" s="7">
        <f t="shared" si="2"/>
        <v>0.7653028369418885</v>
      </c>
      <c r="D70" s="7">
        <f t="shared" si="5"/>
        <v>0.02869910824614265</v>
      </c>
      <c r="E70" s="7">
        <f t="shared" si="3"/>
        <v>0.47754510649539916</v>
      </c>
      <c r="F70" s="7">
        <f t="shared" si="6"/>
        <v>1.9897887392731923</v>
      </c>
      <c r="G70" s="7">
        <f t="shared" si="0"/>
        <v>-6.825099496850866E-05</v>
      </c>
    </row>
    <row r="71" spans="1:7" ht="12.75">
      <c r="A71">
        <f t="shared" si="4"/>
        <v>27</v>
      </c>
      <c r="B71" s="7">
        <f t="shared" si="1"/>
        <v>4.16667593288572</v>
      </c>
      <c r="C71" s="7">
        <f t="shared" si="2"/>
        <v>0.7635458894023337</v>
      </c>
      <c r="D71" s="7">
        <f t="shared" si="5"/>
        <v>0.02863303452923873</v>
      </c>
      <c r="E71" s="7">
        <f t="shared" si="3"/>
        <v>0.47438260092420065</v>
      </c>
      <c r="F71" s="7">
        <f t="shared" si="6"/>
        <v>1.976598566250598</v>
      </c>
      <c r="G71" s="7">
        <f t="shared" si="0"/>
        <v>-3.291024415511782E-05</v>
      </c>
    </row>
    <row r="72" spans="1:7" ht="12.75">
      <c r="A72">
        <f t="shared" si="4"/>
        <v>28</v>
      </c>
      <c r="B72" s="7">
        <f t="shared" si="1"/>
        <v>4.166662768788059</v>
      </c>
      <c r="C72" s="7">
        <f t="shared" si="2"/>
        <v>0.7619943894999649</v>
      </c>
      <c r="D72" s="7">
        <f t="shared" si="5"/>
        <v>0.02857476287479401</v>
      </c>
      <c r="E72" s="7">
        <f t="shared" si="3"/>
        <v>0.4715899010999369</v>
      </c>
      <c r="F72" s="7">
        <f t="shared" si="6"/>
        <v>1.9649560830495498</v>
      </c>
      <c r="G72" s="7">
        <f t="shared" si="0"/>
        <v>-8.33961569533342E-06</v>
      </c>
    </row>
    <row r="73" spans="1:7" ht="12.75">
      <c r="A73">
        <f t="shared" si="4"/>
        <v>29</v>
      </c>
      <c r="B73" s="7">
        <f t="shared" si="1"/>
        <v>4.16665943294178</v>
      </c>
      <c r="C73" s="7">
        <f t="shared" si="2"/>
        <v>0.7606234676057521</v>
      </c>
      <c r="D73" s="7">
        <f t="shared" si="5"/>
        <v>0.028523330515947538</v>
      </c>
      <c r="E73" s="7">
        <f t="shared" si="3"/>
        <v>0.46912224169035344</v>
      </c>
      <c r="F73" s="7">
        <f t="shared" si="6"/>
        <v>1.9546726135419048</v>
      </c>
      <c r="G73" s="7">
        <f t="shared" si="0"/>
        <v>3.508087464812488E-06</v>
      </c>
    </row>
    <row r="74" spans="1:7" ht="12.75">
      <c r="A74">
        <f t="shared" si="4"/>
        <v>30</v>
      </c>
      <c r="B74" s="7">
        <f t="shared" si="1"/>
        <v>4.166660836176766</v>
      </c>
      <c r="C74" s="7">
        <f t="shared" si="2"/>
        <v>0.7594114483097775</v>
      </c>
      <c r="D74" s="7">
        <f t="shared" si="5"/>
        <v>0.028477889461949638</v>
      </c>
      <c r="E74" s="7">
        <f t="shared" si="3"/>
        <v>0.4669406069575993</v>
      </c>
      <c r="F74" s="7">
        <f t="shared" si="6"/>
        <v>1.9455831398308376</v>
      </c>
      <c r="G74" s="7">
        <f t="shared" si="0"/>
        <v>6.5103410944135235E-06</v>
      </c>
    </row>
    <row r="75" spans="1:7" ht="12.75">
      <c r="A75">
        <f t="shared" si="4"/>
        <v>31</v>
      </c>
      <c r="B75" s="7">
        <f t="shared" si="1"/>
        <v>4.166663440313204</v>
      </c>
      <c r="C75" s="7">
        <f t="shared" si="2"/>
        <v>0.7583394139207014</v>
      </c>
      <c r="D75" s="7">
        <f t="shared" si="5"/>
        <v>0.02843770600198736</v>
      </c>
      <c r="E75" s="7">
        <f t="shared" si="3"/>
        <v>0.4650109450572625</v>
      </c>
      <c r="F75" s="7">
        <f t="shared" si="6"/>
        <v>1.9375441041155876</v>
      </c>
      <c r="G75" s="7">
        <f t="shared" si="0"/>
        <v>5.2474335667363375E-06</v>
      </c>
    </row>
    <row r="76" spans="1:7" ht="12.75">
      <c r="A76">
        <f t="shared" si="4"/>
        <v>32</v>
      </c>
      <c r="B76" s="7">
        <f t="shared" si="1"/>
        <v>4.166665539286631</v>
      </c>
      <c r="C76" s="7">
        <f t="shared" si="2"/>
        <v>0.7573908200009802</v>
      </c>
      <c r="D76" s="7">
        <f t="shared" si="5"/>
        <v>0.02840214806523115</v>
      </c>
      <c r="E76" s="7">
        <f t="shared" si="3"/>
        <v>0.4633034760017642</v>
      </c>
      <c r="F76" s="7">
        <f t="shared" si="6"/>
        <v>1.9304306276882617</v>
      </c>
      <c r="G76" s="7">
        <f aca="true" t="shared" si="7" ref="G76:G109">($B$18*$B$19*$B$22-(2*$B$19*$B$18^2*B75*$B$22)/$B$17-$B$20)*B75</f>
        <v>2.9037158666079105E-06</v>
      </c>
    </row>
    <row r="77" spans="1:7" ht="12.75">
      <c r="A77">
        <f t="shared" si="4"/>
        <v>33</v>
      </c>
      <c r="B77" s="7">
        <f aca="true" t="shared" si="8" ref="B77:B109">B76+$B$16*G76</f>
        <v>4.166666700772978</v>
      </c>
      <c r="C77" s="7">
        <f aca="true" t="shared" si="9" ref="C77:C109">C76+(($B$17)*C76)*(1-(C76/$B$22))-D76</f>
        <v>0.7565511668026326</v>
      </c>
      <c r="D77" s="7">
        <f t="shared" si="5"/>
        <v>0.028370668987327246</v>
      </c>
      <c r="E77" s="7">
        <f t="shared" si="3"/>
        <v>0.46179210024473877</v>
      </c>
      <c r="F77" s="7">
        <f t="shared" si="6"/>
        <v>1.9241337667697698</v>
      </c>
      <c r="G77" s="7">
        <f t="shared" si="7"/>
        <v>1.0146417565094063E-06</v>
      </c>
    </row>
    <row r="78" spans="1:7" ht="12.75">
      <c r="A78">
        <f t="shared" si="4"/>
        <v>34</v>
      </c>
      <c r="B78" s="7">
        <f t="shared" si="8"/>
        <v>4.1666671066296805</v>
      </c>
      <c r="C78" s="7">
        <f t="shared" si="9"/>
        <v>0.7558077226371366</v>
      </c>
      <c r="D78" s="7">
        <f t="shared" si="5"/>
        <v>0.02834279259163961</v>
      </c>
      <c r="E78" s="7">
        <f t="shared" si="3"/>
        <v>0.46045390074684556</v>
      </c>
      <c r="F78" s="7">
        <f t="shared" si="6"/>
        <v>1.9185581223612092</v>
      </c>
      <c r="G78" s="7">
        <f t="shared" si="7"/>
        <v>-3.069568143330315E-08</v>
      </c>
    </row>
    <row r="79" spans="1:7" ht="12.75">
      <c r="A79">
        <f t="shared" si="4"/>
        <v>35</v>
      </c>
      <c r="B79" s="7">
        <f t="shared" si="8"/>
        <v>4.166667094351408</v>
      </c>
      <c r="C79" s="7">
        <f t="shared" si="9"/>
        <v>0.7551492914013772</v>
      </c>
      <c r="D79" s="7">
        <f t="shared" si="5"/>
        <v>0.028318101334244106</v>
      </c>
      <c r="E79" s="7">
        <f t="shared" si="3"/>
        <v>0.4592687245224788</v>
      </c>
      <c r="F79" s="7">
        <f t="shared" si="6"/>
        <v>1.9136198819325538</v>
      </c>
      <c r="G79" s="7">
        <f t="shared" si="7"/>
        <v>-3.959667553950092E-07</v>
      </c>
    </row>
    <row r="80" spans="1:7" ht="12.75">
      <c r="A80">
        <f t="shared" si="4"/>
        <v>36</v>
      </c>
      <c r="B80" s="7">
        <f t="shared" si="8"/>
        <v>4.166666935964706</v>
      </c>
      <c r="C80" s="7">
        <f t="shared" si="9"/>
        <v>0.7545660159317394</v>
      </c>
      <c r="D80" s="7">
        <f t="shared" si="5"/>
        <v>0.028296227426268566</v>
      </c>
      <c r="E80" s="7">
        <f t="shared" si="3"/>
        <v>0.458218828677131</v>
      </c>
      <c r="F80" s="7">
        <f t="shared" si="6"/>
        <v>1.9092452428854778</v>
      </c>
      <c r="G80" s="7">
        <f t="shared" si="7"/>
        <v>-3.84916306887682E-07</v>
      </c>
    </row>
    <row r="81" spans="1:7" ht="12.75">
      <c r="A81">
        <f t="shared" si="4"/>
        <v>37</v>
      </c>
      <c r="B81" s="7">
        <f t="shared" si="8"/>
        <v>4.166666781998183</v>
      </c>
      <c r="C81" s="7">
        <f t="shared" si="9"/>
        <v>0.7540492100353671</v>
      </c>
      <c r="D81" s="7">
        <f t="shared" si="5"/>
        <v>0.02827684615901701</v>
      </c>
      <c r="E81" s="7">
        <f t="shared" si="3"/>
        <v>0.45728857806366047</v>
      </c>
      <c r="F81" s="7">
        <f t="shared" si="6"/>
        <v>1.9053691280050369</v>
      </c>
      <c r="G81" s="7">
        <f t="shared" si="7"/>
        <v>-2.423682517935538E-07</v>
      </c>
    </row>
    <row r="82" spans="1:7" ht="12.75">
      <c r="A82">
        <f t="shared" si="4"/>
        <v>38</v>
      </c>
      <c r="B82" s="7">
        <f t="shared" si="8"/>
        <v>4.166666685050882</v>
      </c>
      <c r="C82" s="7">
        <f t="shared" si="9"/>
        <v>0.7535912137084109</v>
      </c>
      <c r="D82" s="7">
        <f t="shared" si="5"/>
        <v>0.028259670638753055</v>
      </c>
      <c r="E82" s="7">
        <f t="shared" si="3"/>
        <v>0.4564641846751394</v>
      </c>
      <c r="F82" s="7">
        <f t="shared" si="6"/>
        <v>1.9019341112048167</v>
      </c>
      <c r="G82" s="7">
        <f t="shared" si="7"/>
        <v>-1.0379836814643038E-07</v>
      </c>
    </row>
    <row r="83" spans="1:7" ht="12.75">
      <c r="A83">
        <f t="shared" si="4"/>
        <v>39</v>
      </c>
      <c r="B83" s="7">
        <f t="shared" si="8"/>
        <v>4.166666643531535</v>
      </c>
      <c r="C83" s="7">
        <f t="shared" si="9"/>
        <v>0.7531852675191422</v>
      </c>
      <c r="D83" s="7">
        <f t="shared" si="5"/>
        <v>0.028244447375142465</v>
      </c>
      <c r="E83" s="7">
        <f t="shared" si="3"/>
        <v>0.4557334815344557</v>
      </c>
      <c r="F83" s="7">
        <f t="shared" si="6"/>
        <v>1.8988894958501112</v>
      </c>
      <c r="G83" s="7">
        <f t="shared" si="7"/>
        <v>-1.6545794437242042E-08</v>
      </c>
    </row>
    <row r="84" spans="1:7" ht="12.75">
      <c r="A84">
        <f t="shared" si="4"/>
        <v>40</v>
      </c>
      <c r="B84" s="7">
        <f t="shared" si="8"/>
        <v>4.1666666369132175</v>
      </c>
      <c r="C84" s="7">
        <f t="shared" si="9"/>
        <v>0.7528254031906888</v>
      </c>
      <c r="D84" s="7">
        <f t="shared" si="5"/>
        <v>0.028230952418058453</v>
      </c>
      <c r="E84" s="7">
        <f t="shared" si="3"/>
        <v>0.4550857257432394</v>
      </c>
      <c r="F84" s="7">
        <f t="shared" si="6"/>
        <v>1.8961905103897942</v>
      </c>
      <c r="G84" s="7">
        <f t="shared" si="7"/>
        <v>2.0821617925234314E-08</v>
      </c>
    </row>
    <row r="85" spans="1:7" ht="12.75">
      <c r="A85">
        <f t="shared" si="4"/>
        <v>41</v>
      </c>
      <c r="B85" s="7">
        <f t="shared" si="8"/>
        <v>4.166666645241865</v>
      </c>
      <c r="C85" s="7">
        <f t="shared" si="9"/>
        <v>0.7525063480978502</v>
      </c>
      <c r="D85" s="7">
        <f t="shared" si="5"/>
        <v>0.028218987908568683</v>
      </c>
      <c r="E85" s="7">
        <f t="shared" si="3"/>
        <v>0.4545114265761303</v>
      </c>
      <c r="F85" s="7">
        <f t="shared" si="6"/>
        <v>1.8937976009960589</v>
      </c>
      <c r="G85" s="7">
        <f t="shared" si="7"/>
        <v>2.6778103154619144E-08</v>
      </c>
    </row>
    <row r="86" spans="1:7" ht="12.75">
      <c r="A86">
        <f t="shared" si="4"/>
        <v>42</v>
      </c>
      <c r="B86" s="7">
        <f t="shared" si="8"/>
        <v>4.166666655953106</v>
      </c>
      <c r="C86" s="7">
        <f t="shared" si="9"/>
        <v>0.7522234418148246</v>
      </c>
      <c r="D86" s="7">
        <f t="shared" si="5"/>
        <v>0.028208378995525</v>
      </c>
      <c r="E86" s="7">
        <f t="shared" si="3"/>
        <v>0.45400219526668406</v>
      </c>
      <c r="F86" s="7">
        <f t="shared" si="6"/>
        <v>1.8916758087472036</v>
      </c>
      <c r="G86" s="7">
        <f t="shared" si="7"/>
        <v>1.9282321473628978E-08</v>
      </c>
    </row>
    <row r="87" spans="1:7" ht="12.75">
      <c r="A87">
        <f t="shared" si="4"/>
        <v>43</v>
      </c>
      <c r="B87" s="7">
        <f t="shared" si="8"/>
        <v>4.166666663666035</v>
      </c>
      <c r="C87" s="7">
        <f t="shared" si="9"/>
        <v>0.7519725631291622</v>
      </c>
      <c r="D87" s="7">
        <f t="shared" si="5"/>
        <v>0.02819897109703605</v>
      </c>
      <c r="E87" s="7">
        <f t="shared" si="3"/>
        <v>0.45355061363249194</v>
      </c>
      <c r="F87" s="7">
        <f t="shared" si="6"/>
        <v>1.8897942221077781</v>
      </c>
      <c r="G87" s="7">
        <f t="shared" si="7"/>
        <v>9.642203214757152E-09</v>
      </c>
    </row>
    <row r="88" spans="1:7" ht="12.75">
      <c r="A88">
        <f t="shared" si="4"/>
        <v>44</v>
      </c>
      <c r="B88" s="7">
        <f t="shared" si="8"/>
        <v>4.166666667522916</v>
      </c>
      <c r="C88" s="7">
        <f t="shared" si="9"/>
        <v>0.7517500661466442</v>
      </c>
      <c r="D88" s="7">
        <f t="shared" si="5"/>
        <v>0.028190627486292325</v>
      </c>
      <c r="E88" s="7">
        <f t="shared" si="3"/>
        <v>0.45315011906395936</v>
      </c>
      <c r="F88" s="7">
        <f t="shared" si="6"/>
        <v>1.8881254964878402</v>
      </c>
      <c r="G88" s="7">
        <f t="shared" si="7"/>
        <v>2.7005675454197673E-09</v>
      </c>
    </row>
    <row r="89" spans="1:7" ht="12.75">
      <c r="A89">
        <f t="shared" si="4"/>
        <v>45</v>
      </c>
      <c r="B89" s="7">
        <f t="shared" si="8"/>
        <v>4.166666668603143</v>
      </c>
      <c r="C89" s="7">
        <f t="shared" si="9"/>
        <v>0.7515527242896259</v>
      </c>
      <c r="D89" s="7">
        <f t="shared" si="5"/>
        <v>0.028183227173959245</v>
      </c>
      <c r="E89" s="7">
        <f t="shared" si="3"/>
        <v>0.45279490372132664</v>
      </c>
      <c r="F89" s="7">
        <f t="shared" si="6"/>
        <v>1.8866454330490208</v>
      </c>
      <c r="G89" s="7">
        <f t="shared" si="7"/>
        <v>-7.706256930465425E-10</v>
      </c>
    </row>
    <row r="90" spans="1:7" ht="12.75">
      <c r="A90">
        <f t="shared" si="4"/>
        <v>46</v>
      </c>
      <c r="B90" s="7">
        <f t="shared" si="8"/>
        <v>4.1666666682948925</v>
      </c>
      <c r="C90" s="7">
        <f t="shared" si="9"/>
        <v>0.7513776811510368</v>
      </c>
      <c r="D90" s="7">
        <f t="shared" si="5"/>
        <v>0.028176663054174586</v>
      </c>
      <c r="E90" s="7">
        <f t="shared" si="3"/>
        <v>0.4524798260718658</v>
      </c>
      <c r="F90" s="7">
        <f t="shared" si="6"/>
        <v>1.8853326093695135</v>
      </c>
      <c r="G90" s="7">
        <f t="shared" si="7"/>
        <v>-1.742829492645339E-09</v>
      </c>
    </row>
    <row r="91" spans="1:7" ht="12.75">
      <c r="A91">
        <f t="shared" si="4"/>
        <v>47</v>
      </c>
      <c r="B91" s="7">
        <f t="shared" si="8"/>
        <v>4.16666666759776</v>
      </c>
      <c r="C91" s="7">
        <f t="shared" si="9"/>
        <v>0.7512224073097313</v>
      </c>
      <c r="D91" s="7">
        <f t="shared" si="5"/>
        <v>0.028170840280410052</v>
      </c>
      <c r="E91" s="7">
        <f t="shared" si="3"/>
        <v>0.45220033315751634</v>
      </c>
      <c r="F91" s="7">
        <f t="shared" si="6"/>
        <v>1.8841680552440256</v>
      </c>
      <c r="G91" s="7">
        <f t="shared" si="7"/>
        <v>-1.4654037248641708E-09</v>
      </c>
    </row>
    <row r="92" spans="1:7" ht="12.75">
      <c r="A92">
        <f t="shared" si="4"/>
        <v>48</v>
      </c>
      <c r="B92" s="7">
        <f t="shared" si="8"/>
        <v>4.166666667011599</v>
      </c>
      <c r="C92" s="7">
        <f t="shared" si="9"/>
        <v>0.7510846623391468</v>
      </c>
      <c r="D92" s="7">
        <f t="shared" si="5"/>
        <v>0.028165674840049667</v>
      </c>
      <c r="E92" s="7">
        <f t="shared" si="3"/>
        <v>0.45195239221046435</v>
      </c>
      <c r="F92" s="7">
        <f t="shared" si="6"/>
        <v>1.8831349676994944</v>
      </c>
      <c r="G92" s="7">
        <f t="shared" si="7"/>
        <v>-8.379852369440802E-10</v>
      </c>
    </row>
    <row r="93" spans="1:7" ht="12.75">
      <c r="A93">
        <f t="shared" si="4"/>
        <v>49</v>
      </c>
      <c r="B93" s="7">
        <f t="shared" si="8"/>
        <v>4.166666666676405</v>
      </c>
      <c r="C93" s="7">
        <f t="shared" si="9"/>
        <v>0.7509624613498027</v>
      </c>
      <c r="D93" s="7">
        <f t="shared" si="5"/>
        <v>0.028161092300683418</v>
      </c>
      <c r="E93" s="7">
        <f t="shared" si="3"/>
        <v>0.4517324304296447</v>
      </c>
      <c r="F93" s="7">
        <f t="shared" si="6"/>
        <v>1.8822184601279188</v>
      </c>
      <c r="G93" s="7">
        <f t="shared" si="7"/>
        <v>-3.1043963698553176E-10</v>
      </c>
    </row>
    <row r="94" spans="1:7" ht="12.75">
      <c r="A94">
        <f t="shared" si="4"/>
        <v>50</v>
      </c>
      <c r="B94" s="7">
        <f t="shared" si="8"/>
        <v>4.166666666552229</v>
      </c>
      <c r="C94" s="7">
        <f t="shared" si="9"/>
        <v>0.7508540454981066</v>
      </c>
      <c r="D94" s="7">
        <f t="shared" si="5"/>
        <v>0.028157026705405663</v>
      </c>
      <c r="E94" s="7">
        <f t="shared" si="3"/>
        <v>0.4515372818965918</v>
      </c>
      <c r="F94" s="7">
        <f t="shared" si="6"/>
        <v>1.8814053411841263</v>
      </c>
      <c r="G94" s="7">
        <f t="shared" si="7"/>
        <v>-8.765210779436097E-12</v>
      </c>
    </row>
    <row r="95" spans="1:7" ht="12.75">
      <c r="A95">
        <f t="shared" si="4"/>
        <v>51</v>
      </c>
      <c r="B95" s="7">
        <f t="shared" si="8"/>
        <v>4.166666666548723</v>
      </c>
      <c r="C95" s="7">
        <f t="shared" si="9"/>
        <v>0.7507578559712861</v>
      </c>
      <c r="D95" s="7">
        <f t="shared" si="5"/>
        <v>0.028153419598126304</v>
      </c>
      <c r="E95" s="7">
        <f t="shared" si="3"/>
        <v>0.45136414074831493</v>
      </c>
      <c r="F95" s="7">
        <f t="shared" si="6"/>
        <v>1.88068391973141</v>
      </c>
      <c r="G95" s="7">
        <f t="shared" si="7"/>
        <v>1.0299353961993933E-10</v>
      </c>
    </row>
    <row r="96" spans="1:7" ht="12.75">
      <c r="A96">
        <f t="shared" si="4"/>
        <v>52</v>
      </c>
      <c r="B96" s="7">
        <f t="shared" si="8"/>
        <v>4.16666666658992</v>
      </c>
      <c r="C96" s="7">
        <f t="shared" si="9"/>
        <v>0.7506725110234623</v>
      </c>
      <c r="D96" s="7">
        <f t="shared" si="5"/>
        <v>0.028150219162861333</v>
      </c>
      <c r="E96" s="7">
        <f t="shared" si="3"/>
        <v>0.4512105198422321</v>
      </c>
      <c r="F96" s="7">
        <f t="shared" si="6"/>
        <v>1.8800438326413382</v>
      </c>
      <c r="G96" s="7">
        <f t="shared" si="7"/>
        <v>1.0614842338140653E-10</v>
      </c>
    </row>
    <row r="97" spans="1:7" ht="12.75">
      <c r="A97">
        <f t="shared" si="4"/>
        <v>53</v>
      </c>
      <c r="B97" s="7">
        <f t="shared" si="8"/>
        <v>4.16666666663238</v>
      </c>
      <c r="C97" s="7">
        <f t="shared" si="9"/>
        <v>0.7505967856931799</v>
      </c>
      <c r="D97" s="7">
        <f t="shared" si="5"/>
        <v>0.02814737946326262</v>
      </c>
      <c r="E97" s="7">
        <f t="shared" si="3"/>
        <v>0.4510742142477234</v>
      </c>
      <c r="F97" s="7">
        <f t="shared" si="6"/>
        <v>1.8794758926833817</v>
      </c>
      <c r="G97" s="7">
        <f t="shared" si="7"/>
        <v>6.907067510407418E-11</v>
      </c>
    </row>
    <row r="98" spans="1:7" ht="12.75">
      <c r="A98">
        <f t="shared" si="4"/>
        <v>54</v>
      </c>
      <c r="B98" s="7">
        <f t="shared" si="8"/>
        <v>4.166666666660008</v>
      </c>
      <c r="C98" s="7">
        <f t="shared" si="9"/>
        <v>0.7505295938799542</v>
      </c>
      <c r="D98" s="7">
        <f t="shared" si="5"/>
        <v>0.028144859770453307</v>
      </c>
      <c r="E98" s="7">
        <f t="shared" si="3"/>
        <v>0.45095326898391763</v>
      </c>
      <c r="F98" s="7">
        <f t="shared" si="6"/>
        <v>1.878971954096654</v>
      </c>
      <c r="G98" s="7">
        <f t="shared" si="7"/>
        <v>3.085772378334845E-11</v>
      </c>
    </row>
    <row r="99" spans="1:7" ht="12.75">
      <c r="A99">
        <f t="shared" si="4"/>
        <v>55</v>
      </c>
      <c r="B99" s="7">
        <f t="shared" si="8"/>
        <v>4.166666666672351</v>
      </c>
      <c r="C99" s="7">
        <f t="shared" si="9"/>
        <v>0.7504699724980527</v>
      </c>
      <c r="D99" s="7">
        <f t="shared" si="5"/>
        <v>0.02814262396871537</v>
      </c>
      <c r="E99" s="7">
        <f t="shared" si="3"/>
        <v>0.45084595049649484</v>
      </c>
      <c r="F99" s="7">
        <f t="shared" si="6"/>
        <v>1.878524793737958</v>
      </c>
      <c r="G99" s="7">
        <f t="shared" si="7"/>
        <v>5.991503589550854E-12</v>
      </c>
    </row>
    <row r="100" spans="1:7" ht="12.75">
      <c r="A100">
        <f t="shared" si="4"/>
        <v>56</v>
      </c>
      <c r="B100" s="7">
        <f t="shared" si="8"/>
        <v>4.166666666674748</v>
      </c>
      <c r="C100" s="7">
        <f t="shared" si="9"/>
        <v>0.750417067460861</v>
      </c>
      <c r="D100" s="7">
        <f t="shared" si="5"/>
        <v>0.028140640029836864</v>
      </c>
      <c r="E100" s="7">
        <f t="shared" si="3"/>
        <v>0.45075072142954975</v>
      </c>
      <c r="F100" s="7">
        <f t="shared" si="6"/>
        <v>1.8781280059600998</v>
      </c>
      <c r="G100" s="7">
        <f t="shared" si="7"/>
        <v>-5.116740364748171E-12</v>
      </c>
    </row>
    <row r="101" spans="1:7" ht="12.75">
      <c r="A101">
        <f t="shared" si="4"/>
        <v>57</v>
      </c>
      <c r="B101" s="7">
        <f t="shared" si="8"/>
        <v>4.166666666672701</v>
      </c>
      <c r="C101" s="7">
        <f t="shared" si="9"/>
        <v>0.7503701212796695</v>
      </c>
      <c r="D101" s="7">
        <f t="shared" si="5"/>
        <v>0.028138879548028357</v>
      </c>
      <c r="E101" s="7">
        <f t="shared" si="3"/>
        <v>0.450666218303405</v>
      </c>
      <c r="F101" s="7">
        <f t="shared" si="6"/>
        <v>1.8777759096002402</v>
      </c>
      <c r="G101" s="7">
        <f t="shared" si="7"/>
        <v>-7.273811183016591E-12</v>
      </c>
    </row>
    <row r="102" spans="1:7" ht="12.75">
      <c r="A102">
        <f t="shared" si="4"/>
        <v>58</v>
      </c>
      <c r="B102" s="7">
        <f t="shared" si="8"/>
        <v>4.166666666669792</v>
      </c>
      <c r="C102" s="7">
        <f t="shared" si="9"/>
        <v>0.7503284620872016</v>
      </c>
      <c r="D102" s="7">
        <f t="shared" si="5"/>
        <v>0.02813731732829116</v>
      </c>
      <c r="E102" s="7">
        <f t="shared" si="3"/>
        <v>0.4505912317569627</v>
      </c>
      <c r="F102" s="7">
        <f t="shared" si="6"/>
        <v>1.8774634656554192</v>
      </c>
      <c r="G102" s="7">
        <f t="shared" si="7"/>
        <v>-5.432228740913373E-12</v>
      </c>
    </row>
    <row r="103" spans="1:7" ht="12.75">
      <c r="A103">
        <f t="shared" si="4"/>
        <v>59</v>
      </c>
      <c r="B103" s="7">
        <f t="shared" si="8"/>
        <v>4.166666666667619</v>
      </c>
      <c r="C103" s="7">
        <f t="shared" si="9"/>
        <v>0.7502914939192689</v>
      </c>
      <c r="D103" s="7">
        <f t="shared" si="5"/>
        <v>0.028135931021979012</v>
      </c>
      <c r="E103" s="7">
        <f t="shared" si="3"/>
        <v>0.4505246890546839</v>
      </c>
      <c r="F103" s="7">
        <f t="shared" si="6"/>
        <v>1.8771862043949454</v>
      </c>
      <c r="G103" s="7">
        <f t="shared" si="7"/>
        <v>-2.8130275886461E-12</v>
      </c>
    </row>
    <row r="104" spans="1:7" ht="12.75">
      <c r="A104">
        <f t="shared" si="4"/>
        <v>60</v>
      </c>
      <c r="B104" s="7">
        <f t="shared" si="8"/>
        <v>4.166666666666494</v>
      </c>
      <c r="C104" s="7">
        <f t="shared" si="9"/>
        <v>0.750258688108039</v>
      </c>
      <c r="D104" s="7">
        <f t="shared" si="5"/>
        <v>0.028134700804050294</v>
      </c>
      <c r="E104" s="7">
        <f t="shared" si="3"/>
        <v>0.45046563859447014</v>
      </c>
      <c r="F104" s="7">
        <f t="shared" si="6"/>
        <v>1.8769401608102143</v>
      </c>
      <c r="G104" s="7">
        <f t="shared" si="7"/>
        <v>-8.576472865231295E-13</v>
      </c>
    </row>
    <row r="105" spans="1:7" ht="12.75">
      <c r="A105">
        <f t="shared" si="4"/>
        <v>61</v>
      </c>
      <c r="B105" s="7">
        <f t="shared" si="8"/>
        <v>4.166666666666151</v>
      </c>
      <c r="C105" s="7">
        <f t="shared" si="9"/>
        <v>0.7502295756579551</v>
      </c>
      <c r="D105" s="7">
        <f t="shared" si="5"/>
        <v>0.028133609087169834</v>
      </c>
      <c r="E105" s="7">
        <f t="shared" si="3"/>
        <v>0.4504132361843191</v>
      </c>
      <c r="F105" s="7">
        <f t="shared" si="6"/>
        <v>1.8767218174344307</v>
      </c>
      <c r="G105" s="7">
        <f t="shared" si="7"/>
        <v>1.5450603759366122E-13</v>
      </c>
    </row>
    <row r="106" spans="1:7" ht="12.75">
      <c r="A106">
        <f t="shared" si="4"/>
        <v>62</v>
      </c>
      <c r="B106" s="7">
        <f t="shared" si="8"/>
        <v>4.166666666666213</v>
      </c>
      <c r="C106" s="7">
        <f t="shared" si="9"/>
        <v>0.7502037404906912</v>
      </c>
      <c r="D106" s="7">
        <f t="shared" si="5"/>
        <v>0.028132640268397856</v>
      </c>
      <c r="E106" s="7">
        <f t="shared" si="3"/>
        <v>0.45036673288324414</v>
      </c>
      <c r="F106" s="7">
        <f t="shared" si="6"/>
        <v>1.8765280536799795</v>
      </c>
      <c r="G106" s="7">
        <f t="shared" si="7"/>
        <v>4.635181127809455E-13</v>
      </c>
    </row>
    <row r="107" spans="1:7" ht="12.75">
      <c r="A107">
        <f t="shared" si="4"/>
        <v>63</v>
      </c>
      <c r="B107" s="7">
        <f t="shared" si="8"/>
        <v>4.166666666666399</v>
      </c>
      <c r="C107" s="7">
        <f t="shared" si="9"/>
        <v>0.7501808134589633</v>
      </c>
      <c r="D107" s="7">
        <f t="shared" si="5"/>
        <v>0.02813178050470931</v>
      </c>
      <c r="E107" s="7">
        <f t="shared" si="3"/>
        <v>0.4503254642261338</v>
      </c>
      <c r="F107" s="7">
        <f t="shared" si="6"/>
        <v>1.8763561009421035</v>
      </c>
      <c r="G107" s="7">
        <f t="shared" si="7"/>
        <v>4.075443686227735E-13</v>
      </c>
    </row>
    <row r="108" spans="1:7" ht="12.75">
      <c r="A108">
        <f t="shared" si="4"/>
        <v>64</v>
      </c>
      <c r="B108" s="7">
        <f t="shared" si="8"/>
        <v>4.166666666666562</v>
      </c>
      <c r="C108" s="7">
        <f t="shared" si="9"/>
        <v>0.7501604670408056</v>
      </c>
      <c r="D108" s="7">
        <f t="shared" si="5"/>
        <v>0.0281310175140295</v>
      </c>
      <c r="E108" s="7">
        <f t="shared" si="3"/>
        <v>0.45028884067345</v>
      </c>
      <c r="F108" s="7">
        <f t="shared" si="6"/>
        <v>1.8762035028059945</v>
      </c>
      <c r="G108" s="7">
        <f t="shared" si="7"/>
        <v>2.4008572907517465E-13</v>
      </c>
    </row>
    <row r="109" spans="1:7" ht="12.75">
      <c r="A109">
        <f t="shared" si="4"/>
        <v>65</v>
      </c>
      <c r="B109" s="7">
        <f t="shared" si="8"/>
        <v>4.166666666666658</v>
      </c>
      <c r="C109" s="7">
        <f t="shared" si="9"/>
        <v>0.7501424106362651</v>
      </c>
      <c r="D109" s="7">
        <f t="shared" si="5"/>
        <v>0.028130340398859883</v>
      </c>
      <c r="E109" s="7">
        <f>($B$19*D109-$B$20*B109)/B109</f>
        <v>0.45025633914527713</v>
      </c>
      <c r="F109" s="7">
        <f t="shared" si="6"/>
        <v>1.8760680797719842</v>
      </c>
      <c r="G109" s="7">
        <f t="shared" si="7"/>
        <v>9.344377123928167E-14</v>
      </c>
    </row>
    <row r="110" spans="2:7" ht="12.75">
      <c r="B110" s="7"/>
      <c r="C110" s="7"/>
      <c r="D110" s="7"/>
      <c r="E110" s="7"/>
      <c r="F110" s="7"/>
      <c r="G110" s="7"/>
    </row>
  </sheetData>
  <sheetProtection/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cp:lastPrinted>2001-01-19T17:07:05Z</cp:lastPrinted>
  <dcterms:created xsi:type="dcterms:W3CDTF">2000-12-10T10:28:39Z</dcterms:created>
  <dcterms:modified xsi:type="dcterms:W3CDTF">2011-05-05T01:24:49Z</dcterms:modified>
  <cp:category/>
  <cp:version/>
  <cp:contentType/>
  <cp:contentStatus/>
</cp:coreProperties>
</file>